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481F212F-76F6-4A0A-BEBE-B46B8CBD9B76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G11" i="1" l="1"/>
  <c r="H43" i="1"/>
  <c r="G45" i="1"/>
  <c r="K45" i="1"/>
  <c r="K47" i="1"/>
  <c r="G55" i="1"/>
  <c r="H61" i="1"/>
  <c r="K63" i="1"/>
  <c r="K67" i="1"/>
  <c r="J79" i="1"/>
  <c r="K79" i="1"/>
  <c r="J88" i="1"/>
  <c r="K88" i="1"/>
  <c r="J91" i="1"/>
  <c r="G9" i="1"/>
  <c r="K9" i="1"/>
  <c r="K11" i="1"/>
  <c r="K24" i="1"/>
  <c r="K29" i="1"/>
  <c r="K33" i="1"/>
  <c r="K36" i="1"/>
  <c r="K38" i="1"/>
  <c r="K43" i="1"/>
  <c r="K55" i="1"/>
  <c r="K61" i="1"/>
  <c r="K91" i="1"/>
  <c r="XFB1" i="2"/>
  <c r="XFC1" i="2"/>
  <c r="C5" i="1" s="1"/>
  <c r="G43" i="1" l="1"/>
  <c r="H45" i="1"/>
  <c r="J38" i="1"/>
  <c r="H38" i="1"/>
  <c r="J61" i="1"/>
  <c r="J55" i="1"/>
  <c r="H55" i="1"/>
  <c r="J29" i="1"/>
  <c r="H29" i="1"/>
  <c r="J11" i="1"/>
  <c r="H11" i="1"/>
  <c r="J24" i="1"/>
  <c r="H24" i="1"/>
  <c r="J47" i="1"/>
  <c r="H47" i="1"/>
  <c r="G61" i="1"/>
  <c r="J67" i="1"/>
  <c r="H67" i="1"/>
  <c r="J63" i="1"/>
  <c r="H63" i="1"/>
  <c r="J43" i="1"/>
  <c r="J36" i="1"/>
  <c r="H36" i="1"/>
  <c r="J9" i="1"/>
  <c r="H9" i="1"/>
  <c r="H33" i="1"/>
  <c r="E92" i="1"/>
  <c r="B75" i="1"/>
  <c r="G63" i="1"/>
  <c r="G38" i="1"/>
  <c r="G67" i="1"/>
  <c r="G47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C76" i="1"/>
  <c r="C74" i="1"/>
  <c r="E72" i="1"/>
  <c r="C71" i="1"/>
  <c r="C69" i="1"/>
  <c r="E68" i="1"/>
  <c r="D71" i="1"/>
  <c r="F67" i="1"/>
  <c r="B67" i="1"/>
  <c r="E62" i="1"/>
  <c r="E87" i="1"/>
  <c r="F85" i="1"/>
  <c r="B85" i="1"/>
  <c r="E85" i="1"/>
  <c r="D83" i="1"/>
  <c r="F81" i="1"/>
  <c r="B81" i="1"/>
  <c r="C80" i="1"/>
  <c r="C73" i="1"/>
  <c r="C85" i="1"/>
  <c r="F74" i="1"/>
  <c r="B72" i="1"/>
  <c r="D69" i="1"/>
  <c r="F57" i="1"/>
  <c r="B44" i="1"/>
  <c r="C39" i="1"/>
  <c r="C89" i="1"/>
  <c r="C82" i="1"/>
  <c r="C88" i="1"/>
  <c r="C86" i="1"/>
  <c r="D84" i="1"/>
  <c r="D82" i="1"/>
  <c r="F78" i="1"/>
  <c r="B77" i="1"/>
  <c r="C77" i="1"/>
  <c r="C75" i="1"/>
  <c r="E74" i="1"/>
  <c r="C72" i="1"/>
  <c r="E88" i="1"/>
  <c r="E91" i="1"/>
  <c r="C79" i="1"/>
  <c r="F65" i="1"/>
  <c r="B65" i="1"/>
  <c r="D64" i="1"/>
  <c r="C62" i="1"/>
  <c r="F59" i="1"/>
  <c r="D87" i="1"/>
  <c r="D86" i="1"/>
  <c r="D85" i="1"/>
  <c r="F83" i="1"/>
  <c r="B83" i="1"/>
  <c r="D88" i="1"/>
  <c r="E78" i="1"/>
  <c r="D66" i="1"/>
  <c r="B59" i="1"/>
  <c r="E67" i="1"/>
  <c r="C66" i="1"/>
  <c r="C64" i="1"/>
  <c r="D63" i="1"/>
  <c r="F62" i="1"/>
  <c r="B62" i="1"/>
  <c r="C61" i="1"/>
  <c r="E59" i="1"/>
  <c r="F58" i="1"/>
  <c r="C57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D35" i="1"/>
  <c r="D78" i="1"/>
  <c r="D76" i="1"/>
  <c r="F73" i="1"/>
  <c r="B73" i="1"/>
  <c r="D72" i="1"/>
  <c r="F71" i="1"/>
  <c r="B71" i="1"/>
  <c r="B69" i="1"/>
  <c r="D68" i="1"/>
  <c r="C91" i="1"/>
  <c r="F88" i="1"/>
  <c r="B88" i="1"/>
  <c r="D81" i="1"/>
  <c r="F80" i="1"/>
  <c r="B80" i="1"/>
  <c r="E79" i="1"/>
  <c r="C78" i="1"/>
  <c r="E71" i="1"/>
  <c r="C70" i="1"/>
  <c r="E69" i="1"/>
  <c r="C68" i="1"/>
  <c r="D67" i="1"/>
  <c r="F66" i="1"/>
  <c r="B66" i="1"/>
  <c r="D65" i="1"/>
  <c r="F64" i="1"/>
  <c r="B64" i="1"/>
  <c r="C63" i="1"/>
  <c r="F61" i="1"/>
  <c r="B61" i="1"/>
  <c r="D60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C87" i="1"/>
  <c r="E86" i="1"/>
  <c r="E84" i="1"/>
  <c r="C83" i="1"/>
  <c r="E82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C65" i="1"/>
  <c r="E64" i="1"/>
  <c r="F63" i="1"/>
  <c r="B63" i="1"/>
  <c r="D62" i="1"/>
  <c r="E61" i="1"/>
  <c r="B60" i="1"/>
  <c r="D59" i="1"/>
  <c r="B58" i="1"/>
  <c r="E57" i="1"/>
  <c r="B57" i="1"/>
  <c r="E56" i="1"/>
  <c r="E55" i="1"/>
  <c r="F54" i="1"/>
  <c r="B54" i="1"/>
  <c r="F53" i="1"/>
  <c r="B53" i="1"/>
  <c r="E53" i="1"/>
  <c r="F52" i="1"/>
  <c r="B52" i="1"/>
  <c r="F51" i="1"/>
  <c r="B51" i="1"/>
  <c r="E51" i="1"/>
  <c r="F50" i="1"/>
  <c r="B50" i="1"/>
  <c r="F49" i="1"/>
  <c r="B49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C32" i="1"/>
  <c r="C33" i="1"/>
  <c r="C35" i="1"/>
  <c r="C36" i="1"/>
  <c r="C38" i="1"/>
  <c r="C45" i="1"/>
  <c r="J45" i="1"/>
  <c r="F42" i="1"/>
  <c r="B42" i="1"/>
  <c r="D40" i="1"/>
  <c r="C31" i="1"/>
  <c r="E30" i="1"/>
  <c r="D27" i="1"/>
  <c r="D38" i="1"/>
  <c r="D31" i="1"/>
  <c r="D24" i="1"/>
  <c r="D26" i="1"/>
  <c r="F22" i="1"/>
  <c r="E44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F34" i="1"/>
  <c r="G33" i="1"/>
  <c r="J33" i="1"/>
  <c r="D33" i="1"/>
  <c r="D32" i="1"/>
  <c r="C28" i="1"/>
  <c r="G29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C30" i="1"/>
  <c r="F30" i="1"/>
  <c r="F29" i="1"/>
  <c r="D25" i="1"/>
  <c r="F25" i="1"/>
  <c r="G24" i="1"/>
  <c r="C23" i="1"/>
  <c r="B22" i="1"/>
  <c r="B23" i="1"/>
  <c r="E21" i="1"/>
  <c r="C20" i="1"/>
  <c r="D19" i="1"/>
  <c r="E14" i="1"/>
  <c r="E13" i="1"/>
  <c r="C12" i="1"/>
  <c r="C37" i="1"/>
  <c r="G36" i="1"/>
  <c r="C34" i="1"/>
  <c r="B33" i="1"/>
  <c r="C26" i="1"/>
  <c r="E26" i="1"/>
  <c r="C25" i="1"/>
  <c r="F24" i="1"/>
  <c r="E20" i="1"/>
  <c r="E19" i="1"/>
  <c r="C18" i="1"/>
  <c r="D17" i="1"/>
  <c r="E12" i="1"/>
  <c r="D10" i="1"/>
  <c r="C9" i="1"/>
  <c r="F20" i="1"/>
  <c r="B20" i="1"/>
  <c r="F18" i="1"/>
  <c r="B18" i="1"/>
  <c r="F16" i="1"/>
  <c r="B16" i="1"/>
  <c r="F14" i="1"/>
  <c r="B14" i="1"/>
  <c r="F12" i="1"/>
  <c r="B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C21" i="1"/>
  <c r="C19" i="1"/>
  <c r="C17" i="1"/>
  <c r="C15" i="1"/>
  <c r="C13" i="1"/>
  <c r="E11" i="1"/>
  <c r="E24" i="1"/>
  <c r="E10" i="1"/>
  <c r="B10" i="1"/>
  <c r="C10" i="1"/>
  <c r="C6" i="1"/>
  <c r="D5" i="1"/>
  <c r="E9" i="1"/>
  <c r="C8" i="1"/>
  <c r="D10" i="2" l="1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90" i="1" l="1"/>
  <c r="G5" i="1" l="1"/>
  <c r="J5" i="1" l="1"/>
  <c r="H5" i="1"/>
  <c r="I84" i="1" l="1"/>
  <c r="I72" i="1"/>
  <c r="I26" i="1"/>
  <c r="I79" i="1"/>
  <c r="I50" i="1"/>
  <c r="I71" i="1"/>
  <c r="I14" i="1"/>
  <c r="I62" i="1"/>
  <c r="I28" i="1"/>
  <c r="I91" i="1"/>
  <c r="I8" i="1"/>
  <c r="I31" i="1"/>
  <c r="I9" i="1"/>
  <c r="I81" i="1"/>
  <c r="I43" i="1"/>
  <c r="I22" i="1"/>
  <c r="I57" i="1"/>
  <c r="I33" i="1"/>
  <c r="I67" i="1"/>
  <c r="I73" i="1"/>
  <c r="I17" i="1"/>
  <c r="I37" i="1"/>
  <c r="I32" i="1"/>
  <c r="I7" i="1"/>
  <c r="I39" i="1"/>
  <c r="I52" i="1"/>
  <c r="I66" i="1"/>
  <c r="I19" i="1"/>
  <c r="I80" i="1"/>
  <c r="I42" i="1"/>
  <c r="I30" i="1"/>
  <c r="I64" i="1"/>
  <c r="I29" i="1"/>
  <c r="I88" i="1"/>
  <c r="I82" i="1"/>
  <c r="I92" i="1"/>
  <c r="I47" i="1"/>
  <c r="I27" i="1"/>
  <c r="I78" i="1"/>
  <c r="I12" i="1"/>
  <c r="I65" i="1"/>
  <c r="I76" i="1"/>
  <c r="I87" i="1"/>
  <c r="I86" i="1"/>
  <c r="I49" i="1"/>
  <c r="I34" i="1"/>
  <c r="I70" i="1"/>
  <c r="I61" i="1"/>
  <c r="I36" i="1"/>
  <c r="I77" i="1"/>
  <c r="I16" i="1"/>
  <c r="I15" i="1"/>
  <c r="I24" i="1"/>
  <c r="I54" i="1"/>
  <c r="I68" i="1"/>
  <c r="I58" i="1"/>
  <c r="I35" i="1"/>
  <c r="I74" i="1"/>
  <c r="I46" i="1"/>
  <c r="I40" i="1"/>
  <c r="I75" i="1"/>
  <c r="I51" i="1"/>
  <c r="I48" i="1"/>
  <c r="I63" i="1"/>
  <c r="I89" i="1"/>
  <c r="I13" i="1"/>
  <c r="I11" i="1"/>
  <c r="I20" i="1"/>
  <c r="I56" i="1"/>
  <c r="I44" i="1"/>
  <c r="I38" i="1"/>
  <c r="I23" i="1"/>
  <c r="I41" i="1"/>
  <c r="I69" i="1"/>
  <c r="I55" i="1"/>
  <c r="I10" i="1"/>
  <c r="I45" i="1"/>
  <c r="I60" i="1"/>
  <c r="I53" i="1"/>
  <c r="I83" i="1"/>
  <c r="I18" i="1"/>
  <c r="I21" i="1"/>
  <c r="F22" i="2" l="1"/>
  <c r="G22" i="2" s="1"/>
  <c r="F24" i="2"/>
  <c r="G24" i="2" s="1"/>
  <c r="F15" i="2"/>
  <c r="G15" i="2" s="1"/>
  <c r="F17" i="2"/>
  <c r="G17" i="2" s="1"/>
  <c r="F23" i="2"/>
  <c r="G23" i="2" s="1"/>
  <c r="F16" i="2"/>
  <c r="G16" i="2" s="1"/>
  <c r="F19" i="2"/>
  <c r="G19" i="2" s="1"/>
  <c r="F18" i="2"/>
  <c r="G18" i="2" s="1"/>
  <c r="F21" i="2"/>
  <c r="G21" i="2" s="1"/>
  <c r="F20" i="2"/>
  <c r="G20" i="2" s="1"/>
  <c r="L84" i="1" l="1"/>
  <c r="L72" i="1"/>
  <c r="L13" i="1"/>
  <c r="L80" i="1"/>
  <c r="L91" i="1"/>
  <c r="L31" i="1"/>
  <c r="L9" i="1"/>
  <c r="L79" i="1"/>
  <c r="L74" i="1"/>
  <c r="L40" i="1"/>
  <c r="L62" i="1"/>
  <c r="L64" i="1"/>
  <c r="L59" i="1"/>
  <c r="L48" i="1"/>
  <c r="L69" i="1"/>
  <c r="L89" i="1"/>
  <c r="L61" i="1"/>
  <c r="L52" i="1"/>
  <c r="L24" i="1"/>
  <c r="L38" i="1"/>
  <c r="L92" i="1"/>
  <c r="L23" i="1"/>
  <c r="L90" i="1"/>
  <c r="L49" i="1"/>
  <c r="L42" i="1"/>
  <c r="L32" i="1"/>
  <c r="L28" i="1"/>
  <c r="L5" i="1"/>
  <c r="L16" i="1"/>
  <c r="L56" i="1"/>
  <c r="L35" i="1"/>
  <c r="L87" i="1"/>
  <c r="L20" i="1"/>
  <c r="L81" i="1"/>
  <c r="L73" i="1"/>
  <c r="L27" i="1"/>
  <c r="L6" i="1"/>
  <c r="L30" i="1"/>
  <c r="L66" i="1"/>
  <c r="L63" i="1"/>
  <c r="L12" i="1"/>
  <c r="L7" i="1"/>
  <c r="L44" i="1"/>
  <c r="L29" i="1"/>
  <c r="L60" i="1"/>
  <c r="L58" i="1"/>
  <c r="L19" i="1"/>
  <c r="L18" i="1"/>
  <c r="L26" i="1"/>
  <c r="L76" i="1"/>
  <c r="L21" i="1"/>
  <c r="L83" i="1"/>
  <c r="L43" i="1"/>
  <c r="L36" i="1"/>
  <c r="L53" i="1"/>
  <c r="L39" i="1"/>
  <c r="L65" i="1"/>
  <c r="L88" i="1"/>
  <c r="L15" i="1"/>
  <c r="L86" i="1"/>
  <c r="L25" i="1"/>
  <c r="L10" i="1"/>
  <c r="L17" i="1"/>
  <c r="L54" i="1"/>
  <c r="L33" i="1"/>
  <c r="L77" i="1"/>
  <c r="L8" i="1"/>
  <c r="L75" i="1"/>
  <c r="L78" i="1"/>
  <c r="L22" i="1"/>
  <c r="L68" i="1"/>
  <c r="L45" i="1"/>
  <c r="L67" i="1"/>
  <c r="L51" i="1"/>
  <c r="L55" i="1"/>
  <c r="L50" i="1"/>
  <c r="L46" i="1"/>
  <c r="L14" i="1"/>
  <c r="L57" i="1"/>
  <c r="L71" i="1"/>
  <c r="L34" i="1"/>
  <c r="L82" i="1"/>
  <c r="L70" i="1"/>
  <c r="L47" i="1"/>
  <c r="L11" i="1"/>
  <c r="L85" i="1"/>
  <c r="L41" i="1"/>
  <c r="L37" i="1"/>
  <c r="L18" i="2" l="1"/>
  <c r="M18" i="2" s="1"/>
  <c r="L15" i="2"/>
  <c r="M15" i="2" s="1"/>
  <c r="L22" i="2"/>
  <c r="M22" i="2" s="1"/>
  <c r="L17" i="2"/>
  <c r="M17" i="2" s="1"/>
  <c r="L16" i="2"/>
  <c r="M16" i="2" s="1"/>
  <c r="L21" i="2"/>
  <c r="M21" i="2" s="1"/>
  <c r="L19" i="2"/>
  <c r="M19" i="2" s="1"/>
  <c r="L23" i="2"/>
  <c r="M23" i="2" s="1"/>
  <c r="L24" i="2"/>
  <c r="M24" i="2" s="1"/>
  <c r="L20" i="2"/>
  <c r="M20" i="2" s="1"/>
  <c r="G6" i="1" l="1"/>
  <c r="J6" i="1"/>
  <c r="H6" i="1"/>
  <c r="H49" i="1"/>
  <c r="J49" i="1"/>
  <c r="H32" i="1"/>
  <c r="J32" i="1"/>
  <c r="G32" i="1"/>
  <c r="H66" i="1"/>
  <c r="J89" i="1"/>
  <c r="H89" i="1"/>
  <c r="H41" i="1"/>
  <c r="G41" i="1"/>
  <c r="J41" i="1"/>
  <c r="J25" i="1"/>
  <c r="H85" i="1"/>
  <c r="J56" i="1"/>
  <c r="H56" i="1"/>
  <c r="G56" i="1"/>
  <c r="H84" i="1"/>
  <c r="J84" i="1"/>
  <c r="G84" i="1"/>
  <c r="G89" i="1" l="1"/>
  <c r="G49" i="1"/>
  <c r="G25" i="1"/>
  <c r="H71" i="1"/>
  <c r="G71" i="1"/>
  <c r="J71" i="1"/>
  <c r="J53" i="1"/>
  <c r="G53" i="1"/>
  <c r="H53" i="1"/>
  <c r="G34" i="1" l="1"/>
  <c r="G72" i="1"/>
  <c r="G74" i="1"/>
  <c r="G58" i="1"/>
  <c r="G80" i="1"/>
  <c r="G78" i="1"/>
  <c r="G40" i="1"/>
  <c r="G69" i="1"/>
  <c r="G57" i="1"/>
  <c r="G60" i="1"/>
  <c r="G86" i="1"/>
  <c r="G50" i="1"/>
  <c r="G79" i="1"/>
  <c r="G85" i="1"/>
  <c r="G17" i="1"/>
  <c r="G22" i="1"/>
  <c r="G64" i="1"/>
  <c r="G81" i="1"/>
  <c r="G44" i="1"/>
  <c r="G19" i="1"/>
  <c r="G48" i="1"/>
  <c r="G83" i="1"/>
  <c r="G77" i="1"/>
  <c r="G30" i="1"/>
  <c r="G15" i="1"/>
  <c r="G82" i="1"/>
  <c r="G68" i="1"/>
  <c r="G14" i="1"/>
  <c r="G21" i="1"/>
  <c r="G8" i="1"/>
  <c r="G12" i="1"/>
  <c r="G7" i="1"/>
  <c r="G70" i="1"/>
  <c r="G87" i="1"/>
  <c r="G62" i="1"/>
  <c r="G91" i="1"/>
  <c r="G35" i="1"/>
  <c r="G37" i="1"/>
  <c r="G90" i="1"/>
  <c r="G20" i="1"/>
  <c r="G51" i="1"/>
  <c r="G52" i="1"/>
  <c r="G18" i="1"/>
  <c r="G28" i="1"/>
  <c r="G65" i="1"/>
  <c r="G92" i="1"/>
  <c r="G54" i="1"/>
  <c r="G31" i="1"/>
  <c r="G88" i="1"/>
  <c r="G10" i="1"/>
  <c r="G66" i="1"/>
  <c r="G27" i="1"/>
  <c r="G26" i="1"/>
  <c r="G42" i="1"/>
  <c r="G39" i="1"/>
  <c r="G23" i="1"/>
  <c r="G73" i="1"/>
  <c r="G46" i="1"/>
  <c r="G16" i="1"/>
  <c r="G75" i="1"/>
  <c r="G76" i="1"/>
  <c r="G59" i="1"/>
  <c r="G13" i="1"/>
  <c r="J34" i="1" l="1"/>
  <c r="J72" i="1"/>
  <c r="B15" i="2"/>
  <c r="C15" i="2" s="1"/>
  <c r="B18" i="2"/>
  <c r="C18" i="2" s="1"/>
  <c r="B22" i="2"/>
  <c r="C22" i="2" s="1"/>
  <c r="B21" i="2"/>
  <c r="C21" i="2" s="1"/>
  <c r="B17" i="2"/>
  <c r="C17" i="2" s="1"/>
  <c r="B24" i="2"/>
  <c r="C24" i="2" s="1"/>
  <c r="B16" i="2"/>
  <c r="C16" i="2" s="1"/>
  <c r="B20" i="2"/>
  <c r="C20" i="2" s="1"/>
  <c r="B23" i="2"/>
  <c r="C23" i="2" s="1"/>
  <c r="B19" i="2"/>
  <c r="C19" i="2" s="1"/>
  <c r="J48" i="1"/>
  <c r="J62" i="1"/>
  <c r="J50" i="1"/>
  <c r="J28" i="1"/>
  <c r="J57" i="1"/>
  <c r="J15" i="1"/>
  <c r="J75" i="1"/>
  <c r="J64" i="1"/>
  <c r="J85" i="1"/>
  <c r="J12" i="1"/>
  <c r="J35" i="1"/>
  <c r="J70" i="1"/>
  <c r="J14" i="1"/>
  <c r="J86" i="1"/>
  <c r="J18" i="1"/>
  <c r="J52" i="1"/>
  <c r="J26" i="1"/>
  <c r="J27" i="1"/>
  <c r="J87" i="1"/>
  <c r="J22" i="1"/>
  <c r="J76" i="1"/>
  <c r="J20" i="1"/>
  <c r="J19" i="1"/>
  <c r="J74" i="1"/>
  <c r="J59" i="1"/>
  <c r="J46" i="1"/>
  <c r="J82" i="1"/>
  <c r="J40" i="1"/>
  <c r="J31" i="1"/>
  <c r="J66" i="1"/>
  <c r="J92" i="1"/>
  <c r="J54" i="1"/>
  <c r="J37" i="1"/>
  <c r="J39" i="1"/>
  <c r="J80" i="1"/>
  <c r="J68" i="1"/>
  <c r="J8" i="1"/>
  <c r="J83" i="1"/>
  <c r="J17" i="1"/>
  <c r="J16" i="1"/>
  <c r="J44" i="1"/>
  <c r="J73" i="1"/>
  <c r="J23" i="1"/>
  <c r="J78" i="1"/>
  <c r="J21" i="1"/>
  <c r="J42" i="1"/>
  <c r="J51" i="1"/>
  <c r="J90" i="1"/>
  <c r="J77" i="1"/>
  <c r="J30" i="1"/>
  <c r="J65" i="1"/>
  <c r="J13" i="1"/>
  <c r="J7" i="1"/>
  <c r="J60" i="1"/>
  <c r="J10" i="1"/>
  <c r="J58" i="1"/>
  <c r="J69" i="1"/>
  <c r="J81" i="1"/>
  <c r="H15" i="2" l="1"/>
  <c r="I15" i="2" s="1"/>
  <c r="H18" i="2"/>
  <c r="I18" i="2" s="1"/>
  <c r="H19" i="2"/>
  <c r="I19" i="2" s="1"/>
  <c r="H21" i="2"/>
  <c r="I21" i="2" s="1"/>
  <c r="H24" i="2"/>
  <c r="I24" i="2" s="1"/>
  <c r="H23" i="2"/>
  <c r="I23" i="2" s="1"/>
  <c r="H16" i="2"/>
  <c r="I16" i="2" s="1"/>
  <c r="H20" i="2"/>
  <c r="I20" i="2" s="1"/>
  <c r="H22" i="2"/>
  <c r="I22" i="2" s="1"/>
  <c r="H17" i="2"/>
  <c r="I17" i="2" s="1"/>
  <c r="H34" i="1" l="1"/>
  <c r="H72" i="1"/>
  <c r="H74" i="1"/>
  <c r="H48" i="1"/>
  <c r="H54" i="1"/>
  <c r="H23" i="1"/>
  <c r="H18" i="1"/>
  <c r="H46" i="1"/>
  <c r="H15" i="1"/>
  <c r="H25" i="1"/>
  <c r="H77" i="1"/>
  <c r="H40" i="1"/>
  <c r="H87" i="1"/>
  <c r="H90" i="1"/>
  <c r="H14" i="1"/>
  <c r="H20" i="1"/>
  <c r="H44" i="1"/>
  <c r="H27" i="1"/>
  <c r="H42" i="1"/>
  <c r="H75" i="1"/>
  <c r="H78" i="1"/>
  <c r="H22" i="1"/>
  <c r="H31" i="1"/>
  <c r="H76" i="1"/>
  <c r="H30" i="1"/>
  <c r="H70" i="1"/>
  <c r="H82" i="1"/>
  <c r="H57" i="1"/>
  <c r="H51" i="1"/>
  <c r="H35" i="1"/>
  <c r="H16" i="1"/>
  <c r="H13" i="1"/>
  <c r="H58" i="1"/>
  <c r="H39" i="1"/>
  <c r="H73" i="1"/>
  <c r="H17" i="1"/>
  <c r="H50" i="1"/>
  <c r="H26" i="1"/>
  <c r="H7" i="1"/>
  <c r="H64" i="1"/>
  <c r="H52" i="1"/>
  <c r="H69" i="1"/>
  <c r="H86" i="1"/>
  <c r="H80" i="1"/>
  <c r="H59" i="1"/>
  <c r="H37" i="1"/>
  <c r="H28" i="1"/>
  <c r="H62" i="1"/>
  <c r="H81" i="1"/>
  <c r="H8" i="1"/>
  <c r="H83" i="1"/>
  <c r="H10" i="1"/>
  <c r="H19" i="1"/>
  <c r="H21" i="1"/>
  <c r="H12" i="1"/>
  <c r="H68" i="1"/>
  <c r="H92" i="1"/>
  <c r="H60" i="1"/>
  <c r="H65" i="1"/>
  <c r="D19" i="2" l="1"/>
  <c r="E19" i="2" s="1"/>
  <c r="D24" i="2"/>
  <c r="E24" i="2" s="1"/>
  <c r="D21" i="2"/>
  <c r="E21" i="2" s="1"/>
  <c r="D15" i="2"/>
  <c r="E15" i="2" s="1"/>
  <c r="D22" i="2"/>
  <c r="E22" i="2" s="1"/>
  <c r="D16" i="2"/>
  <c r="E16" i="2" s="1"/>
  <c r="D18" i="2"/>
  <c r="E18" i="2" s="1"/>
  <c r="D17" i="2"/>
  <c r="E17" i="2" s="1"/>
  <c r="D20" i="2"/>
  <c r="E20" i="2" s="1"/>
  <c r="D23" i="2"/>
  <c r="E23" i="2" s="1"/>
</calcChain>
</file>

<file path=xl/sharedStrings.xml><?xml version="1.0" encoding="utf-8"?>
<sst xmlns="http://schemas.openxmlformats.org/spreadsheetml/2006/main" count="386" uniqueCount="177">
  <si>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</si>
  <si>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</si>
  <si>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</si>
  <si>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</si>
  <si>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</si>
  <si>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</si>
  <si>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</si>
  <si>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</si>
  <si>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</si>
  <si>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</si>
  <si>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</si>
  <si>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</si>
  <si>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</si>
  <si>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</si>
  <si>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</si>
  <si>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</si>
  <si>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</si>
  <si>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</si>
  <si>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</si>
  <si>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</si>
  <si>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</si>
  <si>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</si>
  <si>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</si>
  <si>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</si>
  <si>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</si>
  <si>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</si>
  <si>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</si>
  <si>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</si>
  <si>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</si>
  <si>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</si>
  <si>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</si>
  <si>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</si>
  <si>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</si>
  <si>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</si>
  <si>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</si>
  <si>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</si>
  <si>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</si>
  <si>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</si>
  <si>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</si>
  <si>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</si>
  <si>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</si>
  <si>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</si>
  <si>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</si>
  <si>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</si>
  <si>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</si>
  <si>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</si>
  <si>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</si>
  <si>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</si>
  <si>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</si>
  <si>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</si>
  <si>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</si>
  <si>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</si>
  <si>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</si>
  <si>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</si>
  <si>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</si>
  <si>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</si>
  <si>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</si>
  <si>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</si>
  <si>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</si>
  <si>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</si>
  <si>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</si>
  <si>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</si>
  <si>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</si>
  <si>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</si>
  <si>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</si>
  <si>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</si>
  <si>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</si>
  <si>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</si>
  <si>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</si>
  <si>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</si>
  <si>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</si>
  <si>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</si>
  <si>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</si>
  <si>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</si>
  <si>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</si>
  <si>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</si>
  <si>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</si>
  <si>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</si>
  <si>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</si>
  <si>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</si>
  <si>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</si>
  <si>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</si>
  <si>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</si>
  <si>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</si>
  <si>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</si>
  <si>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</si>
  <si>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</si>
  <si>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</si>
  <si>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</si>
  <si>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</si>
  <si>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</si>
  <si>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</si>
  <si>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</si>
  <si>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</si>
  <si>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</si>
  <si>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</si>
  <si>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</si>
  <si>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</si>
  <si>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</si>
  <si>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</si>
  <si>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</si>
  <si>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</si>
  <si>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</si>
  <si>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</si>
  <si>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</si>
  <si>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</si>
  <si>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</si>
  <si>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</si>
  <si>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</si>
  <si>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</si>
  <si>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</si>
  <si>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</si>
  <si>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</si>
  <si>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</si>
  <si>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</si>
  <si>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03/10/2019 14:40:53.053</t>
  </si>
  <si>
    <t/>
  </si>
  <si>
    <t>0.43</t>
  </si>
  <si>
    <t>54.95</t>
  </si>
  <si>
    <t>40.35</t>
  </si>
  <si>
    <t>2.34</t>
  </si>
  <si>
    <t>7.30</t>
  </si>
  <si>
    <t>7.85</t>
  </si>
  <si>
    <t>5.40</t>
  </si>
  <si>
    <t>1.58</t>
  </si>
  <si>
    <t>1.70</t>
  </si>
  <si>
    <t>27.00</t>
  </si>
  <si>
    <t>38.00</t>
  </si>
  <si>
    <t>1.80</t>
  </si>
  <si>
    <t>6.05</t>
  </si>
  <si>
    <t>7.00</t>
  </si>
  <si>
    <t>0.59</t>
  </si>
  <si>
    <t>18.25</t>
  </si>
  <si>
    <t>1.15</t>
  </si>
  <si>
    <t>32.90</t>
  </si>
  <si>
    <t>12.60</t>
  </si>
  <si>
    <t>50.35</t>
  </si>
  <si>
    <t>16.40</t>
  </si>
  <si>
    <t>151.00</t>
  </si>
  <si>
    <t>16.00</t>
  </si>
  <si>
    <t>25.55</t>
  </si>
  <si>
    <t>4.05</t>
  </si>
  <si>
    <t>1.01</t>
  </si>
  <si>
    <t>6.75</t>
  </si>
  <si>
    <t>24.65</t>
  </si>
  <si>
    <t>18.55</t>
  </si>
  <si>
    <t>1.60</t>
  </si>
  <si>
    <t>10.45</t>
  </si>
  <si>
    <t>22.35</t>
  </si>
  <si>
    <t>10.55</t>
  </si>
  <si>
    <t>15.00</t>
  </si>
  <si>
    <t>0.99</t>
  </si>
  <si>
    <t>13.70</t>
  </si>
  <si>
    <t>1,255.50</t>
  </si>
  <si>
    <t>3.37</t>
  </si>
  <si>
    <t>7.10</t>
  </si>
  <si>
    <t>2.00</t>
  </si>
  <si>
    <t>0.48</t>
  </si>
  <si>
    <t>0.24</t>
  </si>
  <si>
    <t>1.18</t>
  </si>
  <si>
    <t>53.80</t>
  </si>
  <si>
    <t>3.90</t>
  </si>
  <si>
    <t>0.68</t>
  </si>
  <si>
    <t>0.28</t>
  </si>
  <si>
    <t>0.42</t>
  </si>
  <si>
    <t>0.20</t>
  </si>
  <si>
    <t>2.30</t>
  </si>
  <si>
    <t>0.49</t>
  </si>
  <si>
    <t>0.36</t>
  </si>
  <si>
    <t>15.15</t>
  </si>
  <si>
    <t>3.15</t>
  </si>
  <si>
    <t>140.00</t>
  </si>
  <si>
    <t>3.70</t>
  </si>
  <si>
    <t>555.00</t>
  </si>
  <si>
    <t>123.20</t>
  </si>
  <si>
    <t>1.12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</si>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</sst>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NEIMETH</v>
      </c>
      <c r="C3" s="13">
        <f>_xlfn.IFNA(VLOOKUP(B3,'Daily Report'!$N:$AB,MATCH(C$2,'Daily Report'!$N$3:$AB$3,0),FALSE),"")</f>
        <v>9.0909090909090828E-2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ETI</v>
      </c>
      <c r="C4" s="15">
        <f>_xlfn.IFNA(VLOOKUP(B4,'Daily Report'!$N:$AB,MATCH(C$2,'Daily Report'!$N$3:$AB$3,0),FALSE),"")</f>
        <v>8.2758620689655116E-2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LAWUNION</v>
      </c>
      <c r="C5" s="15">
        <f>_xlfn.IFNA(VLOOKUP(B5,'Daily Report'!$N:$AB,MATCH(C$2,'Daily Report'!$N$3:$AB$3,0),FALSE),"")</f>
        <v>7.6923076923076872E-2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CCNN</v>
      </c>
      <c r="C6" s="15">
        <f>_xlfn.IFNA(VLOOKUP(B6,'Daily Report'!$N:$AB,MATCH(C$2,'Daily Report'!$N$3:$AB$3,0),FALSE),"")</f>
        <v>5.8064516129032073E-2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AIICO</v>
      </c>
      <c r="C7" s="15">
        <f>_xlfn.IFNA(VLOOKUP(B7,'Daily Report'!$N:$AB,MATCH(C$2,'Daily Report'!$N$3:$AB$3,0),FALSE),"")</f>
        <v>3.0303030303030276E-2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NB</v>
      </c>
      <c r="C8" s="15">
        <f>_xlfn.IFNA(VLOOKUP(B8,'Daily Report'!$N:$AB,MATCH(C$2,'Daily Report'!$N$3:$AB$3,0),FALSE),"")</f>
        <v>2.7551020408163263E-2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FLOURMILL</v>
      </c>
      <c r="C9" s="15">
        <f>_xlfn.IFNA(VLOOKUP(B9,'Daily Report'!$N:$AB,MATCH(C$2,'Daily Report'!$N$3:$AB$3,0),FALSE),"")</f>
        <v>2.7397260273972712E-2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FIDELITYBK</v>
      </c>
      <c r="C10" s="15">
        <f>_xlfn.IFNA(VLOOKUP(B10,'Daily Report'!$N:$AB,MATCH(C$2,'Daily Report'!$N$3:$AB$3,0),FALSE),"")</f>
        <v>2.4096385542168752E-2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MOBIL</v>
      </c>
      <c r="C11" s="15">
        <f>_xlfn.IFNA(VLOOKUP(B11,'Daily Report'!$N:$AB,MATCH(C$2,'Daily Report'!$N$3:$AB$3,0),FALSE),"")</f>
        <v>7.194244604316502E-3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1.4952462060396234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1.0044311882131121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0.66878618113912169</v>
      </c>
      <c r="J15" s="63" t="str">
        <f>_xlfn.IFNA(VLOOKUP($A3,'Daily Report'!K:$AU,MATCH(K$14,'Daily Report'!$L$3:$XFD$3,0)-11,FALSE),"")</f>
        <v>ZENITHBANK</v>
      </c>
      <c r="K15" s="13">
        <f>_xlfn.IFNA(VLOOKUP(J15,'Daily Report'!$N:$AB,MATCH(K$14,'Daily Report'!$N$3:$AB$3,0),FALSE),"")</f>
        <v>0.15338630136986303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5.7482777252048658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1.5970348787403241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0.62616040094801129</v>
      </c>
      <c r="J16" s="64" t="str">
        <f>_xlfn.IFNA(VLOOKUP($A4,'Daily Report'!K:$AU,MATCH(K$14,'Daily Report'!$L$3:$XFD$3,0)-11,FALSE),"")</f>
        <v>LASACO</v>
      </c>
      <c r="K16" s="15">
        <f>_xlfn.IFNA(VLOOKUP(J16,'Daily Report'!$N:$AB,MATCH(K$14,'Daily Report'!$N$3:$AB$3,0),FALSE),"")</f>
        <v>0.14282142857142854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5.7053125752675165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1.9000944407048295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-0.86168640773718697</v>
      </c>
      <c r="F17" s="64" t="str">
        <f>_xlfn.IFNA(VLOOKUP($A5,'Daily Report'!I:$AU,MATCH(G$14,'Daily Report'!$J$3:$XFD$3,0)-9,FALSE),"")</f>
        <v>FCMB</v>
      </c>
      <c r="G17" s="67">
        <f>_xlfn.IFNA(VLOOKUP(F17,'Daily Report'!$N:$AB,MATCH(G$14,'Daily Report'!$N$3:$AB$3,0),FALSE),"")</f>
        <v>2.1260391591522785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0.52628962991389816</v>
      </c>
      <c r="J17" s="64" t="str">
        <f>_xlfn.IFNA(VLOOKUP($A5,'Daily Report'!K:$AU,MATCH(K$14,'Daily Report'!$L$3:$XFD$3,0)-11,FALSE),"")</f>
        <v>UBA</v>
      </c>
      <c r="K17" s="15">
        <f>_xlfn.IFNA(VLOOKUP(J17,'Daily Report'!$N:$AB,MATCH(K$14,'Daily Report'!$N$3:$AB$3,0),FALSE),"")</f>
        <v>0.14052892561983471</v>
      </c>
      <c r="L17" s="64" t="str">
        <f>_xlfn.IFNA(VLOOKUP($A5,'Daily Report'!L:$AU,MATCH(M$14,'Daily Report'!$M$3:$XFD$3,0)-12,FALSE),"")</f>
        <v>FCMB</v>
      </c>
      <c r="M17" s="15">
        <f>_xlfn.IFNA(VLOOKUP(L17,'Daily Report'!$N:$AB,MATCH(M$14,'Daily Report'!$N$3:$AB$3,0),FALSE),"")</f>
        <v>5.3768067751386281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1.9904569186176473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ETERNA</v>
      </c>
      <c r="G18" s="67">
        <f>_xlfn.IFNA(VLOOKUP(F18,'Daily Report'!$N:$AB,MATCH(G$14,'Daily Report'!$N$3:$AB$3,0),FALSE),"")</f>
        <v>2.2269208632749273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0.50239720872456273</v>
      </c>
      <c r="J18" s="64" t="str">
        <f>_xlfn.IFNA(VLOOKUP($A6,'Daily Report'!K:$AU,MATCH(K$14,'Daily Report'!$L$3:$XFD$3,0)-11,FALSE),"")</f>
        <v>TOTAL</v>
      </c>
      <c r="K18" s="15">
        <f>_xlfn.IFNA(VLOOKUP(J18,'Daily Report'!$N:$AB,MATCH(K$14,'Daily Report'!$N$3:$AB$3,0),FALSE),"")</f>
        <v>0.13793181818181818</v>
      </c>
      <c r="L18" s="64" t="str">
        <f>_xlfn.IFNA(VLOOKUP($A6,'Daily Report'!L:$AU,MATCH(M$14,'Daily Report'!$M$3:$XFD$3,0)-12,FALSE),"")</f>
        <v>MBENEFIT</v>
      </c>
      <c r="M18" s="15">
        <f>_xlfn.IFNA(VLOOKUP(L18,'Daily Report'!$N:$AB,MATCH(M$14,'Daily Report'!$N$3:$AB$3,0),FALSE),"")</f>
        <v>4.8769330987451038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FCMB</v>
      </c>
      <c r="C19" s="67">
        <f>_xlfn.IFNA(VLOOKUP(B19,'Daily Report'!$N:$AB,MATCH(C$14,'Daily Report'!$N$3:$AB$3,0),FALSE),"")</f>
        <v>2.0895662753995419</v>
      </c>
      <c r="D19" s="64" t="str">
        <f>_xlfn.IFNA(VLOOKUP($A7,'Daily Report'!H:$AU,MATCH(E$14,'Daily Report'!$I$3:$XFD$3,0)-8,FALSE),"")</f>
        <v>UNILEVER</v>
      </c>
      <c r="E19" s="15">
        <f>_xlfn.IFNA(VLOOKUP(D19,'Daily Report'!$N:$AB,MATCH(E$14,'Daily Report'!$N$3:$AB$3,0),FALSE),"")</f>
        <v>-0.8213895946135078</v>
      </c>
      <c r="F19" s="64" t="str">
        <f>_xlfn.IFNA(VLOOKUP($A7,'Daily Report'!I:$AU,MATCH(G$14,'Daily Report'!$J$3:$XFD$3,0)-9,FALSE),"")</f>
        <v>UBA</v>
      </c>
      <c r="G19" s="67">
        <f>_xlfn.IFNA(VLOOKUP(F19,'Daily Report'!$N:$AB,MATCH(G$14,'Daily Report'!$N$3:$AB$3,0),FALSE),"")</f>
        <v>2.4044255327993018</v>
      </c>
      <c r="H19" s="64" t="str">
        <f>_xlfn.IFNA(VLOOKUP($A7,'Daily Report'!J:$AU,MATCH(I$14,'Daily Report'!$K$3:$XFD$3,0)-10,FALSE),"")</f>
        <v>FCMB</v>
      </c>
      <c r="I19" s="15">
        <f>_xlfn.IFNA(VLOOKUP(H19,'Daily Report'!$N:$AB,MATCH(I$14,'Daily Report'!$N$3:$AB$3,0),FALSE),"")</f>
        <v>0.47856821378340436</v>
      </c>
      <c r="J19" s="64" t="str">
        <f>_xlfn.IFNA(VLOOKUP($A7,'Daily Report'!K:$AU,MATCH(K$14,'Daily Report'!$L$3:$XFD$3,0)-11,FALSE),"")</f>
        <v>CONOIL</v>
      </c>
      <c r="K19" s="15">
        <f>_xlfn.IFNA(VLOOKUP(J19,'Daily Report'!$N:$AB,MATCH(K$14,'Daily Report'!$N$3:$AB$3,0),FALSE),"")</f>
        <v>0.132013201320132</v>
      </c>
      <c r="L19" s="64" t="str">
        <f>_xlfn.IFNA(VLOOKUP($A7,'Daily Report'!L:$AU,MATCH(M$14,'Daily Report'!$M$3:$XFD$3,0)-12,FALSE),"")</f>
        <v>HONYFLOUR</v>
      </c>
      <c r="M19" s="15">
        <f>_xlfn.IFNA(VLOOKUP(L19,'Daily Report'!$N:$AB,MATCH(M$14,'Daily Report'!$N$3:$AB$3,0),FALSE),"")</f>
        <v>4.8106051210853646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FIDELITYBK</v>
      </c>
      <c r="C20" s="67">
        <f>_xlfn.IFNA(VLOOKUP(B20,'Daily Report'!$N:$AB,MATCH(C$14,'Daily Report'!$N$3:$AB$3,0),FALSE),"")</f>
        <v>2.1481723807031319</v>
      </c>
      <c r="D20" s="64" t="str">
        <f>_xlfn.IFNA(VLOOKUP($A8,'Daily Report'!H:$AU,MATCH(E$14,'Daily Report'!$I$3:$XFD$3,0)-8,FALSE),"")</f>
        <v>CONOIL</v>
      </c>
      <c r="E20" s="15">
        <f>_xlfn.IFNA(VLOOKUP(D20,'Daily Report'!$N:$AB,MATCH(E$14,'Daily Report'!$N$3:$AB$3,0),FALSE),"")</f>
        <v>-0.70922542557699386</v>
      </c>
      <c r="F20" s="64" t="str">
        <f>_xlfn.IFNA(VLOOKUP($A8,'Daily Report'!I:$AU,MATCH(G$14,'Daily Report'!$J$3:$XFD$3,0)-9,FALSE),"")</f>
        <v>FIDELITYBK</v>
      </c>
      <c r="G20" s="67">
        <f>_xlfn.IFNA(VLOOKUP(F20,'Daily Report'!$N:$AB,MATCH(G$14,'Daily Report'!$N$3:$AB$3,0),FALSE),"")</f>
        <v>2.4794338523056374</v>
      </c>
      <c r="H20" s="64" t="str">
        <f>_xlfn.IFNA(VLOOKUP($A8,'Daily Report'!J:$AU,MATCH(I$14,'Daily Report'!$K$3:$XFD$3,0)-10,FALSE),"")</f>
        <v>FIDELITYBK</v>
      </c>
      <c r="I20" s="15">
        <f>_xlfn.IFNA(VLOOKUP(H20,'Daily Report'!$N:$AB,MATCH(I$14,'Daily Report'!$N$3:$AB$3,0),FALSE),"")</f>
        <v>0.46551199009116934</v>
      </c>
      <c r="J20" s="64" t="str">
        <f>_xlfn.IFNA(VLOOKUP($A8,'Daily Report'!K:$AU,MATCH(K$14,'Daily Report'!$L$3:$XFD$3,0)-11,FALSE),"")</f>
        <v>UPL</v>
      </c>
      <c r="K20" s="15">
        <f>_xlfn.IFNA(VLOOKUP(J20,'Daily Report'!$N:$AB,MATCH(K$14,'Daily Report'!$N$3:$AB$3,0),FALSE),"")</f>
        <v>0.13043478260869565</v>
      </c>
      <c r="L20" s="64" t="str">
        <f>_xlfn.IFNA(VLOOKUP($A8,'Daily Report'!L:$AU,MATCH(M$14,'Daily Report'!$M$3:$XFD$3,0)-12,FALSE),"")</f>
        <v>UPL</v>
      </c>
      <c r="M20" s="15">
        <f>_xlfn.IFNA(VLOOKUP(L20,'Daily Report'!$N:$AB,MATCH(M$14,'Daily Report'!$N$3:$AB$3,0),FALSE),"")</f>
        <v>4.5347383080756414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IKEJAHOTEL</v>
      </c>
      <c r="C21" s="67">
        <f>_xlfn.IFNA(VLOOKUP(B21,'Daily Report'!$N:$AB,MATCH(C$14,'Daily Report'!$N$3:$AB$3,0),FALSE),"")</f>
        <v>2.220455073871928</v>
      </c>
      <c r="D21" s="64" t="str">
        <f>_xlfn.IFNA(VLOOKUP($A9,'Daily Report'!H:$AU,MATCH(E$14,'Daily Report'!$I$3:$XFD$3,0)-8,FALSE),"")</f>
        <v>UPL</v>
      </c>
      <c r="E21" s="15">
        <f>_xlfn.IFNA(VLOOKUP(D21,'Daily Report'!$N:$AB,MATCH(E$14,'Daily Report'!$N$3:$AB$3,0),FALSE),"")</f>
        <v>-0.70792459489664306</v>
      </c>
      <c r="F21" s="64" t="str">
        <f>_xlfn.IFNA(VLOOKUP($A9,'Daily Report'!I:$AU,MATCH(G$14,'Daily Report'!$J$3:$XFD$3,0)-9,FALSE),"")</f>
        <v>REGALINS</v>
      </c>
      <c r="G21" s="67">
        <f>_xlfn.IFNA(VLOOKUP(F21,'Daily Report'!$N:$AB,MATCH(G$14,'Daily Report'!$N$3:$AB$3,0),FALSE),"")</f>
        <v>2.4998136633266044</v>
      </c>
      <c r="H21" s="64" t="str">
        <f>_xlfn.IFNA(VLOOKUP($A9,'Daily Report'!J:$AU,MATCH(I$14,'Daily Report'!$K$3:$XFD$3,0)-10,FALSE),"")</f>
        <v>IKEJAHOTEL</v>
      </c>
      <c r="I21" s="15">
        <f>_xlfn.IFNA(VLOOKUP(H21,'Daily Report'!$N:$AB,MATCH(I$14,'Daily Report'!$N$3:$AB$3,0),FALSE),"")</f>
        <v>0.45035813233376787</v>
      </c>
      <c r="J21" s="64" t="str">
        <f>_xlfn.IFNA(VLOOKUP($A9,'Daily Report'!K:$AU,MATCH(K$14,'Daily Report'!$L$3:$XFD$3,0)-11,FALSE),"")</f>
        <v>ETERNA</v>
      </c>
      <c r="K21" s="15">
        <f>_xlfn.IFNA(VLOOKUP(J21,'Daily Report'!$N:$AB,MATCH(K$14,'Daily Report'!$N$3:$AB$3,0),FALSE),"")</f>
        <v>0.12693333333333331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4.278934177090191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CILEASING</v>
      </c>
      <c r="C22" s="67">
        <f>_xlfn.IFNA(VLOOKUP(B22,'Daily Report'!$N:$AB,MATCH(C$14,'Daily Report'!$N$3:$AB$3,0),FALSE),"")</f>
        <v>2.4637783403074387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-0.69088934680779257</v>
      </c>
      <c r="F22" s="64" t="str">
        <f>_xlfn.IFNA(VLOOKUP($A10,'Daily Report'!I:$AU,MATCH(G$14,'Daily Report'!$J$3:$XFD$3,0)-9,FALSE),"")</f>
        <v>ACCESS</v>
      </c>
      <c r="G22" s="67">
        <f>_xlfn.IFNA(VLOOKUP(F22,'Daily Report'!$N:$AB,MATCH(G$14,'Daily Report'!$N$3:$AB$3,0),FALSE),"")</f>
        <v>2.600355822536264</v>
      </c>
      <c r="H22" s="64" t="str">
        <f>_xlfn.IFNA(VLOOKUP($A10,'Daily Report'!J:$AU,MATCH(I$14,'Daily Report'!$K$3:$XFD$3,0)-10,FALSE),"")</f>
        <v>CILEASING</v>
      </c>
      <c r="I22" s="15">
        <f>_xlfn.IFNA(VLOOKUP(H22,'Daily Report'!$N:$AB,MATCH(I$14,'Daily Report'!$N$3:$AB$3,0),FALSE),"")</f>
        <v>0.40588066858125582</v>
      </c>
      <c r="J22" s="64" t="str">
        <f>_xlfn.IFNA(VLOOKUP($A10,'Daily Report'!K:$AU,MATCH(K$14,'Daily Report'!$L$3:$XFD$3,0)-11,FALSE),"")</f>
        <v>LEARNAFRCA</v>
      </c>
      <c r="K22" s="15">
        <f>_xlfn.IFNA(VLOOKUP(J22,'Daily Report'!$N:$AB,MATCH(K$14,'Daily Report'!$N$3:$AB$3,0),FALSE),"")</f>
        <v>0.12503482142857142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3.6614902002629597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MBENEFIT</v>
      </c>
      <c r="C23" s="67">
        <f>_xlfn.IFNA(VLOOKUP(B23,'Daily Report'!$N:$AB,MATCH(C$14,'Daily Report'!$N$3:$AB$3,0),FALSE),"")</f>
        <v>2.5147424996735515</v>
      </c>
      <c r="D23" s="64" t="str">
        <f>_xlfn.IFNA(VLOOKUP($A11,'Daily Report'!H:$AU,MATCH(E$14,'Daily Report'!$I$3:$XFD$3,0)-8,FALSE),"")</f>
        <v>FBNH</v>
      </c>
      <c r="E23" s="15">
        <f>_xlfn.IFNA(VLOOKUP(D23,'Daily Report'!$N:$AB,MATCH(E$14,'Daily Report'!$N$3:$AB$3,0),FALSE),"")</f>
        <v>-0.66187704787587798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2.6540585591231451</v>
      </c>
      <c r="H23" s="64" t="str">
        <f>_xlfn.IFNA(VLOOKUP($A11,'Daily Report'!J:$AU,MATCH(I$14,'Daily Report'!$K$3:$XFD$3,0)-10,FALSE),"")</f>
        <v>MBENEFIT</v>
      </c>
      <c r="I23" s="15">
        <f>_xlfn.IFNA(VLOOKUP(H23,'Daily Report'!$N:$AB,MATCH(I$14,'Daily Report'!$N$3:$AB$3,0),FALSE),"")</f>
        <v>0.39765502834974709</v>
      </c>
      <c r="J23" s="64" t="str">
        <f>_xlfn.IFNA(VLOOKUP($A11,'Daily Report'!K:$AU,MATCH(K$14,'Daily Report'!$L$3:$XFD$3,0)-11,FALSE),"")</f>
        <v>CUTIX</v>
      </c>
      <c r="K23" s="15">
        <f>_xlfn.IFNA(VLOOKUP(J23,'Daily Report'!$N:$AB,MATCH(K$14,'Daily Report'!$N$3:$AB$3,0),FALSE),"")</f>
        <v>0.12499062500000002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3.3524272057719431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UBA</v>
      </c>
      <c r="C24" s="68">
        <f>_xlfn.IFNA(VLOOKUP(B24,'Daily Report'!$N:$AB,MATCH(C$14,'Daily Report'!$N$3:$AB$3,0),FALSE),"")</f>
        <v>2.63220832750264</v>
      </c>
      <c r="D24" s="65" t="str">
        <f>_xlfn.IFNA(VLOOKUP($A12,'Daily Report'!H:$AU,MATCH(E$14,'Daily Report'!$I$3:$XFD$3,0)-8,FALSE),"")</f>
        <v>DANGCEM</v>
      </c>
      <c r="E24" s="17">
        <f>_xlfn.IFNA(VLOOKUP(D24,'Daily Report'!$N:$AB,MATCH(E$14,'Daily Report'!$N$3:$AB$3,0),FALSE),"")</f>
        <v>-0.6169806890153029</v>
      </c>
      <c r="F24" s="65" t="str">
        <f>_xlfn.IFNA(VLOOKUP($A12,'Daily Report'!I:$AU,MATCH(G$14,'Daily Report'!$J$3:$XFD$3,0)-9,FALSE),"")</f>
        <v>PRESCO</v>
      </c>
      <c r="G24" s="68">
        <f>_xlfn.IFNA(VLOOKUP(F24,'Daily Report'!$N:$AB,MATCH(G$14,'Daily Report'!$N$3:$AB$3,0),FALSE),"")</f>
        <v>2.6545146104432487</v>
      </c>
      <c r="H24" s="65" t="str">
        <f>_xlfn.IFNA(VLOOKUP($A12,'Daily Report'!J:$AU,MATCH(I$14,'Daily Report'!$K$3:$XFD$3,0)-10,FALSE),"")</f>
        <v>UBA</v>
      </c>
      <c r="I24" s="17">
        <f>_xlfn.IFNA(VLOOKUP(H24,'Daily Report'!$N:$AB,MATCH(I$14,'Daily Report'!$N$3:$AB$3,0),FALSE),"")</f>
        <v>0.37990913923928271</v>
      </c>
      <c r="J24" s="65" t="str">
        <f>_xlfn.IFNA(VLOOKUP($A12,'Daily Report'!K:$AU,MATCH(K$14,'Daily Report'!$L$3:$XFD$3,0)-11,FALSE),"")</f>
        <v>DANGSUGAR</v>
      </c>
      <c r="K24" s="17">
        <f>_xlfn.IFNA(VLOOKUP(J24,'Daily Report'!$N:$AB,MATCH(K$14,'Daily Report'!$N$3:$AB$3,0),FALSE),"")</f>
        <v>0.11894786729857819</v>
      </c>
      <c r="L24" s="65" t="str">
        <f>_xlfn.IFNA(VLOOKUP($A12,'Daily Report'!L:$AU,MATCH(M$14,'Daily Report'!$M$3:$XFD$3,0)-12,FALSE),"")</f>
        <v>MRS</v>
      </c>
      <c r="M24" s="17">
        <f>_xlfn.IFNA(VLOOKUP(L24,'Daily Report'!$N:$AB,MATCH(M$14,'Daily Report'!$N$3:$AB$3,0),FALSE),"")</f>
        <v>3.3508093979760201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1" sqref="O1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61.5</v>
      </c>
      <c r="L5" s="20">
        <f>IFERROR(_xlfn.RANK.AVG(AA5,AA$5:AA$92,0),"")</f>
        <v>55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29.5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61.5</v>
      </c>
      <c r="L6" s="20">
        <f t="shared" ref="L6:L37" si="5">IFERROR(_xlfn.RANK.AVG(AA6,AA$5:AA$92,0),"")</f>
        <v>68</v>
      </c>
      <c r="M6" s="20"/>
      <c r="N6" s="25" t="s">
        <v>19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-0.64710370782953985</v>
      </c>
      <c r="AB6" s="51">
        <v>-0.12942074156590799</v>
      </c>
      <c r="XFA6" s="21">
        <v>0</v>
      </c>
      <c r="XFB6" s="4">
        <v>17.030440413743435</v>
      </c>
    </row>
    <row r="7" spans="1:28 16381:16382" x14ac:dyDescent="0.25">
      <c r="A7" s="20">
        <f>IFERROR(_xlfn.RANK.AVG(P7,P$5:P$92,'Market Summary'!$XFC$1),"")</f>
        <v>29.5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33</v>
      </c>
      <c r="H7" s="20">
        <f t="shared" si="1"/>
        <v>21</v>
      </c>
      <c r="I7" s="20">
        <f t="shared" si="2"/>
        <v>45</v>
      </c>
      <c r="J7" s="20">
        <f t="shared" si="3"/>
        <v>33</v>
      </c>
      <c r="K7" s="20">
        <f t="shared" si="4"/>
        <v>35</v>
      </c>
      <c r="L7" s="20">
        <f t="shared" si="5"/>
        <v>56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3">
        <v>0.16219530880750579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29.5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46</v>
      </c>
      <c r="H8" s="20">
        <f t="shared" si="1"/>
        <v>48</v>
      </c>
      <c r="I8" s="20">
        <f t="shared" si="2"/>
        <v>10</v>
      </c>
      <c r="J8" s="20">
        <f t="shared" si="3"/>
        <v>46</v>
      </c>
      <c r="K8" s="20">
        <f t="shared" si="4"/>
        <v>38</v>
      </c>
      <c r="L8" s="20">
        <f t="shared" si="5"/>
        <v>21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9.4183541898721526</v>
      </c>
      <c r="W8" s="48">
        <v>-1.5759599414321368E-2</v>
      </c>
      <c r="X8" s="49">
        <v>2.6545146104432487</v>
      </c>
      <c r="Y8" s="43">
        <v>0.10617566294919456</v>
      </c>
      <c r="Z8" s="44">
        <v>4.9546468401486986E-2</v>
      </c>
      <c r="AA8" s="50">
        <v>2.1996815496851476</v>
      </c>
      <c r="AB8" s="51">
        <v>0.43993630993702948</v>
      </c>
      <c r="XFA8" s="21">
        <v>1.9991999999999999</v>
      </c>
      <c r="XFB8" s="4">
        <v>9.5691603232987585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55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29.5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43</v>
      </c>
      <c r="H10" s="20">
        <f t="shared" si="1"/>
        <v>30</v>
      </c>
      <c r="I10" s="20">
        <f t="shared" si="2"/>
        <v>30</v>
      </c>
      <c r="J10" s="20">
        <f t="shared" si="3"/>
        <v>43</v>
      </c>
      <c r="K10" s="20">
        <f t="shared" si="4"/>
        <v>12</v>
      </c>
      <c r="L10" s="20">
        <f t="shared" si="5"/>
        <v>34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4.882990329240612</v>
      </c>
      <c r="Y10" s="43">
        <v>0.13275218951144896</v>
      </c>
      <c r="Z10" s="44">
        <v>0.10679487179487178</v>
      </c>
      <c r="AA10" s="50">
        <v>1.1416615577103957</v>
      </c>
      <c r="AB10" s="51">
        <v>0.22833231154207922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55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55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11</v>
      </c>
      <c r="H12" s="20">
        <f t="shared" si="1"/>
        <v>38</v>
      </c>
      <c r="I12" s="20">
        <f t="shared" si="2"/>
        <v>8</v>
      </c>
      <c r="J12" s="20">
        <f t="shared" si="3"/>
        <v>11</v>
      </c>
      <c r="K12" s="20">
        <f t="shared" si="4"/>
        <v>29</v>
      </c>
      <c r="L12" s="20">
        <f t="shared" si="5"/>
        <v>19</v>
      </c>
      <c r="M12" s="20"/>
      <c r="N12" s="25" t="s">
        <v>25</v>
      </c>
      <c r="O12" s="47" t="s">
        <v>121</v>
      </c>
      <c r="P12" s="43">
        <v>-1.3513513513513598E-2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2.7322807960704871</v>
      </c>
      <c r="W12" s="48">
        <v>-0.24557800777160455</v>
      </c>
      <c r="X12" s="49">
        <v>2.600355822536264</v>
      </c>
      <c r="Y12" s="43">
        <v>0.36599459376143934</v>
      </c>
      <c r="Z12" s="44">
        <v>6.645479452054795E-2</v>
      </c>
      <c r="AA12" s="50">
        <v>2.41110981573628</v>
      </c>
      <c r="AB12" s="51">
        <v>0.48222196314725574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2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19</v>
      </c>
      <c r="J13" s="20">
        <f t="shared" si="3"/>
        <v>3</v>
      </c>
      <c r="K13" s="20">
        <f t="shared" si="4"/>
        <v>61.5</v>
      </c>
      <c r="L13" s="20">
        <f t="shared" si="5"/>
        <v>23</v>
      </c>
      <c r="M13" s="20"/>
      <c r="N13" s="25" t="s">
        <v>26</v>
      </c>
      <c r="O13" s="47" t="s">
        <v>122</v>
      </c>
      <c r="P13" s="43">
        <v>8.2758620689655116E-2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1.9000944407048295</v>
      </c>
      <c r="W13" s="48">
        <v>-0.69088934680779257</v>
      </c>
      <c r="X13" s="49">
        <v>3.8482155953340307</v>
      </c>
      <c r="Y13" s="43">
        <v>0.52628962991389816</v>
      </c>
      <c r="Z13" s="44">
        <v>0</v>
      </c>
      <c r="AA13" s="50">
        <v>1.9993790363792523</v>
      </c>
      <c r="AB13" s="51">
        <v>0.39987580727585015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57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14</v>
      </c>
      <c r="H14" s="20">
        <f t="shared" si="1"/>
        <v>9</v>
      </c>
      <c r="I14" s="20">
        <f t="shared" si="2"/>
        <v>14</v>
      </c>
      <c r="J14" s="20">
        <f t="shared" si="3"/>
        <v>14</v>
      </c>
      <c r="K14" s="20">
        <f t="shared" si="4"/>
        <v>40</v>
      </c>
      <c r="L14" s="20">
        <f t="shared" si="5"/>
        <v>18</v>
      </c>
      <c r="M14" s="20"/>
      <c r="N14" s="25" t="s">
        <v>27</v>
      </c>
      <c r="O14" s="47" t="s">
        <v>123</v>
      </c>
      <c r="P14" s="43">
        <v>-1.8181818181818077E-2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3.2448446705945369</v>
      </c>
      <c r="W14" s="48">
        <v>-0.66187704787587798</v>
      </c>
      <c r="X14" s="49">
        <v>3.1601611032526602</v>
      </c>
      <c r="Y14" s="43">
        <v>0.30818116166305581</v>
      </c>
      <c r="Z14" s="44">
        <v>4.6011111111111114E-2</v>
      </c>
      <c r="AA14" s="50">
        <v>2.4161681567573128</v>
      </c>
      <c r="AB14" s="51">
        <v>0.48323363135146247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54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5</v>
      </c>
      <c r="H15" s="20">
        <f t="shared" si="1"/>
        <v>16</v>
      </c>
      <c r="I15" s="20">
        <f t="shared" si="2"/>
        <v>3</v>
      </c>
      <c r="J15" s="20">
        <f t="shared" si="3"/>
        <v>5</v>
      </c>
      <c r="K15" s="20">
        <f t="shared" si="4"/>
        <v>31</v>
      </c>
      <c r="L15" s="20">
        <f t="shared" si="5"/>
        <v>3</v>
      </c>
      <c r="M15" s="20"/>
      <c r="N15" s="25" t="s">
        <v>28</v>
      </c>
      <c r="O15" s="47" t="s">
        <v>124</v>
      </c>
      <c r="P15" s="43">
        <v>-1.2499999999999956E-2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2.0895662753995419</v>
      </c>
      <c r="W15" s="48">
        <v>-0.49479995962290246</v>
      </c>
      <c r="X15" s="49">
        <v>2.1260391591522785</v>
      </c>
      <c r="Y15" s="43">
        <v>0.47856821378340436</v>
      </c>
      <c r="Z15" s="44">
        <v>6.3313291139240488E-2</v>
      </c>
      <c r="AA15" s="50">
        <v>5.3768067751386281</v>
      </c>
      <c r="AB15" s="51">
        <v>1.0753613550277255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8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6</v>
      </c>
      <c r="H16" s="20">
        <f t="shared" si="1"/>
        <v>33</v>
      </c>
      <c r="I16" s="20">
        <f t="shared" si="2"/>
        <v>6</v>
      </c>
      <c r="J16" s="20">
        <f t="shared" si="3"/>
        <v>6</v>
      </c>
      <c r="K16" s="20">
        <f t="shared" si="4"/>
        <v>30</v>
      </c>
      <c r="L16" s="20">
        <f t="shared" si="5"/>
        <v>8</v>
      </c>
      <c r="M16" s="20"/>
      <c r="N16" s="25" t="s">
        <v>29</v>
      </c>
      <c r="O16" s="47" t="s">
        <v>125</v>
      </c>
      <c r="P16" s="43">
        <v>2.4096385542168752E-2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2.4794338523056374</v>
      </c>
      <c r="Y16" s="43">
        <v>0.46551199009116934</v>
      </c>
      <c r="Z16" s="44">
        <v>6.4985294117647058E-2</v>
      </c>
      <c r="AA16" s="50">
        <v>3.6614902002629597</v>
      </c>
      <c r="AB16" s="51">
        <v>0.73229804005259203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29.5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18</v>
      </c>
      <c r="H17" s="20">
        <f t="shared" si="1"/>
        <v>32</v>
      </c>
      <c r="I17" s="20">
        <f t="shared" si="2"/>
        <v>27</v>
      </c>
      <c r="J17" s="20">
        <f t="shared" si="3"/>
        <v>18</v>
      </c>
      <c r="K17" s="20">
        <f t="shared" si="4"/>
        <v>15</v>
      </c>
      <c r="L17" s="20">
        <f t="shared" si="5"/>
        <v>44</v>
      </c>
      <c r="M17" s="20"/>
      <c r="N17" s="25" t="s">
        <v>30</v>
      </c>
      <c r="O17" s="47" t="s">
        <v>126</v>
      </c>
      <c r="P17" s="43">
        <v>0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4.3035731545206914</v>
      </c>
      <c r="W17" s="48">
        <v>-0.32538327392376676</v>
      </c>
      <c r="X17" s="49">
        <v>4.6492572451791538</v>
      </c>
      <c r="Y17" s="43">
        <v>0.23236505203810681</v>
      </c>
      <c r="Z17" s="44">
        <v>0.10138888888888888</v>
      </c>
      <c r="AA17" s="50">
        <v>0.5154792293479038</v>
      </c>
      <c r="AB17" s="51">
        <v>0.10309584586958076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29.5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25</v>
      </c>
      <c r="H18" s="20">
        <f t="shared" si="1"/>
        <v>31</v>
      </c>
      <c r="I18" s="20">
        <f t="shared" si="2"/>
        <v>42</v>
      </c>
      <c r="J18" s="20">
        <f t="shared" si="3"/>
        <v>25</v>
      </c>
      <c r="K18" s="20">
        <f t="shared" si="4"/>
        <v>42</v>
      </c>
      <c r="L18" s="20">
        <f t="shared" si="5"/>
        <v>57</v>
      </c>
      <c r="M18" s="20"/>
      <c r="N18" s="25" t="s">
        <v>31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7.7424067526776321</v>
      </c>
      <c r="Y18" s="43">
        <v>0.19130345394736845</v>
      </c>
      <c r="Z18" s="44">
        <v>3.9948684210526317E-2</v>
      </c>
      <c r="AA18" s="50">
        <v>-4.6245708257372065E-2</v>
      </c>
      <c r="AB18" s="51">
        <v>-9.2491416514743907E-3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53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29</v>
      </c>
      <c r="H19" s="20">
        <f t="shared" si="1"/>
        <v>47</v>
      </c>
      <c r="I19" s="20">
        <f t="shared" si="2"/>
        <v>25</v>
      </c>
      <c r="J19" s="20">
        <f t="shared" si="3"/>
        <v>29</v>
      </c>
      <c r="K19" s="20">
        <f t="shared" si="4"/>
        <v>51</v>
      </c>
      <c r="L19" s="20">
        <f t="shared" si="5"/>
        <v>31</v>
      </c>
      <c r="M19" s="20"/>
      <c r="N19" s="25" t="s">
        <v>32</v>
      </c>
      <c r="O19" s="47" t="s">
        <v>128</v>
      </c>
      <c r="P19" s="43">
        <v>-1.098901098901095E-2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5.6218268604903452</v>
      </c>
      <c r="W19" s="48">
        <v>-2.551890668647383E-2</v>
      </c>
      <c r="X19" s="49">
        <v>4.634167764539515</v>
      </c>
      <c r="Y19" s="43">
        <v>0.17787812126124039</v>
      </c>
      <c r="Z19" s="44">
        <v>1.1066666666666667E-2</v>
      </c>
      <c r="AA19" s="50">
        <v>1.343386053177527</v>
      </c>
      <c r="AB19" s="51">
        <v>0.26867721063550531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29.5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10</v>
      </c>
      <c r="H20" s="20">
        <f t="shared" si="1"/>
        <v>39</v>
      </c>
      <c r="I20" s="20">
        <f t="shared" si="2"/>
        <v>5</v>
      </c>
      <c r="J20" s="20">
        <f t="shared" si="3"/>
        <v>10</v>
      </c>
      <c r="K20" s="20">
        <f t="shared" si="4"/>
        <v>3</v>
      </c>
      <c r="L20" s="20">
        <f t="shared" si="5"/>
        <v>16</v>
      </c>
      <c r="M20" s="20"/>
      <c r="N20" s="25" t="s">
        <v>33</v>
      </c>
      <c r="O20" s="47" t="s">
        <v>129</v>
      </c>
      <c r="P20" s="43">
        <v>0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2.63220832750264</v>
      </c>
      <c r="W20" s="48">
        <v>-0.22475239502786348</v>
      </c>
      <c r="X20" s="49">
        <v>2.4044255327993018</v>
      </c>
      <c r="Y20" s="43">
        <v>0.37990913923928271</v>
      </c>
      <c r="Z20" s="44">
        <v>0.14052892561983471</v>
      </c>
      <c r="AA20" s="50">
        <v>2.7070052478611006</v>
      </c>
      <c r="AB20" s="51">
        <v>0.54140104957221991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29.5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48</v>
      </c>
      <c r="H21" s="20">
        <f t="shared" si="1"/>
        <v>46</v>
      </c>
      <c r="I21" s="20">
        <f t="shared" si="2"/>
        <v>47</v>
      </c>
      <c r="J21" s="20">
        <f t="shared" si="3"/>
        <v>48</v>
      </c>
      <c r="K21" s="20">
        <f t="shared" si="4"/>
        <v>61.5</v>
      </c>
      <c r="L21" s="20">
        <f t="shared" si="5"/>
        <v>48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29.5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38</v>
      </c>
      <c r="H22" s="20">
        <f t="shared" si="1"/>
        <v>19</v>
      </c>
      <c r="I22" s="20">
        <f t="shared" si="2"/>
        <v>40</v>
      </c>
      <c r="J22" s="20">
        <f t="shared" si="3"/>
        <v>38</v>
      </c>
      <c r="K22" s="20">
        <f t="shared" si="4"/>
        <v>61.5</v>
      </c>
      <c r="L22" s="20">
        <f t="shared" si="5"/>
        <v>33</v>
      </c>
      <c r="M22" s="20"/>
      <c r="N22" s="25" t="s">
        <v>35</v>
      </c>
      <c r="O22" s="47" t="s">
        <v>131</v>
      </c>
      <c r="P22" s="43">
        <v>0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6.842710586510365</v>
      </c>
      <c r="Y22" s="43">
        <v>0.14617574034443206</v>
      </c>
      <c r="Z22" s="44">
        <v>0</v>
      </c>
      <c r="AA22" s="50">
        <v>1.2290030707830475</v>
      </c>
      <c r="AB22" s="51">
        <v>0.24580061415660959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51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13</v>
      </c>
      <c r="H23" s="20">
        <f t="shared" si="1"/>
        <v>28</v>
      </c>
      <c r="I23" s="20">
        <f t="shared" si="2"/>
        <v>15</v>
      </c>
      <c r="J23" s="20">
        <f t="shared" si="3"/>
        <v>13</v>
      </c>
      <c r="K23" s="20">
        <f t="shared" si="4"/>
        <v>1</v>
      </c>
      <c r="L23" s="20">
        <f t="shared" si="5"/>
        <v>30</v>
      </c>
      <c r="M23" s="20"/>
      <c r="N23" s="25" t="s">
        <v>36</v>
      </c>
      <c r="O23" s="47" t="s">
        <v>132</v>
      </c>
      <c r="P23" s="43">
        <v>-8.1521739130433479E-3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2.9626623376623376</v>
      </c>
      <c r="W23" s="48">
        <v>-0.37531372767690041</v>
      </c>
      <c r="X23" s="49">
        <v>3.2340785889468591</v>
      </c>
      <c r="Y23" s="43">
        <v>0.33753424657534248</v>
      </c>
      <c r="Z23" s="44">
        <v>0.15338630136986303</v>
      </c>
      <c r="AA23" s="50">
        <v>1.4997971532094372</v>
      </c>
      <c r="AB23" s="51">
        <v>0.29995943064188735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55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29.5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61.5</v>
      </c>
      <c r="L25" s="20">
        <f t="shared" si="5"/>
        <v>58</v>
      </c>
      <c r="M25" s="20"/>
      <c r="N25" s="25" t="s">
        <v>38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-0.12956068659051045</v>
      </c>
      <c r="AB25" s="51">
        <v>-2.5912137318102046E-2</v>
      </c>
      <c r="XFA25" s="21">
        <v>0</v>
      </c>
      <c r="XFB25" s="4">
        <v>88.424402014248997</v>
      </c>
    </row>
    <row r="26" spans="1:28 16381:16382" x14ac:dyDescent="0.25">
      <c r="A26" s="20">
        <f>IFERROR(_xlfn.RANK.AVG(P26,P$5:P$92,'Market Summary'!$XFC$1),"")</f>
        <v>59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47</v>
      </c>
      <c r="H26" s="20">
        <f t="shared" si="1"/>
        <v>49</v>
      </c>
      <c r="I26" s="20">
        <f t="shared" si="2"/>
        <v>55</v>
      </c>
      <c r="J26" s="20">
        <f t="shared" si="3"/>
        <v>47</v>
      </c>
      <c r="K26" s="20">
        <f t="shared" si="4"/>
        <v>34</v>
      </c>
      <c r="L26" s="20">
        <f t="shared" si="5"/>
        <v>52</v>
      </c>
      <c r="M26" s="20"/>
      <c r="N26" s="25" t="s">
        <v>39</v>
      </c>
      <c r="O26" s="47" t="s">
        <v>134</v>
      </c>
      <c r="P26" s="43">
        <v>-3.2352941176470584E-2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10.7256976258652</v>
      </c>
      <c r="W26" s="48">
        <v>3.4673562560086246E-2</v>
      </c>
      <c r="X26" s="49">
        <v>13.124020320976349</v>
      </c>
      <c r="Y26" s="43">
        <v>9.3234028674133343E-2</v>
      </c>
      <c r="Z26" s="44">
        <v>5.6024316109422496E-2</v>
      </c>
      <c r="AA26" s="50">
        <v>0.19546051425175648</v>
      </c>
      <c r="AB26" s="51">
        <v>3.9092102850351251E-2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29.5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59</v>
      </c>
      <c r="H27" s="20">
        <f t="shared" si="1"/>
        <v>44</v>
      </c>
      <c r="I27" s="20">
        <f t="shared" si="2"/>
        <v>62</v>
      </c>
      <c r="J27" s="20">
        <f t="shared" si="3"/>
        <v>59</v>
      </c>
      <c r="K27" s="20">
        <f t="shared" si="4"/>
        <v>61.5</v>
      </c>
      <c r="L27" s="20">
        <f t="shared" si="5"/>
        <v>69</v>
      </c>
      <c r="M27" s="20"/>
      <c r="N27" s="25" t="s">
        <v>40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39.269765896756894</v>
      </c>
      <c r="Y27" s="43">
        <v>9.5455610926541562E-3</v>
      </c>
      <c r="Z27" s="44">
        <v>0</v>
      </c>
      <c r="AA27" s="50">
        <v>-0.65479244368581913</v>
      </c>
      <c r="AB27" s="51">
        <v>-0.13095848873716387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6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54</v>
      </c>
      <c r="H28" s="20">
        <f t="shared" si="1"/>
        <v>24</v>
      </c>
      <c r="I28" s="20">
        <f t="shared" si="2"/>
        <v>49</v>
      </c>
      <c r="J28" s="20">
        <f t="shared" si="3"/>
        <v>54</v>
      </c>
      <c r="K28" s="20">
        <f t="shared" si="4"/>
        <v>37</v>
      </c>
      <c r="L28" s="20">
        <f t="shared" si="5"/>
        <v>60</v>
      </c>
      <c r="M28" s="20"/>
      <c r="N28" s="25" t="s">
        <v>41</v>
      </c>
      <c r="O28" s="47" t="s">
        <v>136</v>
      </c>
      <c r="P28" s="43">
        <v>2.7551020408163263E-2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20.722356232737351</v>
      </c>
      <c r="W28" s="48">
        <v>-0.41387727163444221</v>
      </c>
      <c r="X28" s="49">
        <v>9.4424298753402258</v>
      </c>
      <c r="Y28" s="43">
        <v>4.8257060575968271E-2</v>
      </c>
      <c r="Z28" s="44">
        <v>5.134856007944389E-2</v>
      </c>
      <c r="AA28" s="50">
        <v>-0.17952082265069191</v>
      </c>
      <c r="AB28" s="51">
        <v>-3.5904164530138338E-2</v>
      </c>
      <c r="XFA28" s="21">
        <v>2.5853999999999999</v>
      </c>
      <c r="XFB28" s="4">
        <v>35.354978112729086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55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4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57</v>
      </c>
      <c r="H30" s="20">
        <f t="shared" si="1"/>
        <v>18</v>
      </c>
      <c r="I30" s="20">
        <f t="shared" si="2"/>
        <v>63</v>
      </c>
      <c r="J30" s="20">
        <f t="shared" si="3"/>
        <v>57</v>
      </c>
      <c r="K30" s="20">
        <f t="shared" si="4"/>
        <v>23</v>
      </c>
      <c r="L30" s="20">
        <f t="shared" si="5"/>
        <v>53</v>
      </c>
      <c r="M30" s="20"/>
      <c r="N30" s="25" t="s">
        <v>43</v>
      </c>
      <c r="O30" s="47" t="s">
        <v>137</v>
      </c>
      <c r="P30" s="43">
        <v>5.8064516129032073E-2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37.599715248843196</v>
      </c>
      <c r="W30" s="48">
        <v>-0.43985118040850724</v>
      </c>
      <c r="X30" s="49">
        <v>67.506926548158745</v>
      </c>
      <c r="Y30" s="43">
        <v>2.6595946096447266E-2</v>
      </c>
      <c r="Z30" s="44">
        <v>7.6219512195121963E-2</v>
      </c>
      <c r="AA30" s="50">
        <v>0.1109151899676224</v>
      </c>
      <c r="AB30" s="51">
        <v>2.218303799352439E-2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50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36</v>
      </c>
      <c r="H31" s="20">
        <f t="shared" si="1"/>
        <v>10</v>
      </c>
      <c r="I31" s="20">
        <f t="shared" si="2"/>
        <v>50</v>
      </c>
      <c r="J31" s="20">
        <f t="shared" si="3"/>
        <v>36</v>
      </c>
      <c r="K31" s="20">
        <f t="shared" si="4"/>
        <v>13</v>
      </c>
      <c r="L31" s="20">
        <f t="shared" si="5"/>
        <v>62</v>
      </c>
      <c r="M31" s="20"/>
      <c r="N31" s="25" t="s">
        <v>44</v>
      </c>
      <c r="O31" s="47" t="s">
        <v>138</v>
      </c>
      <c r="P31" s="43">
        <v>-1.322751322751281E-3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6.7313136488823417</v>
      </c>
      <c r="W31" s="48">
        <v>-0.6169806890153029</v>
      </c>
      <c r="X31" s="49">
        <v>9.7826260380980976</v>
      </c>
      <c r="Y31" s="43">
        <v>0.14855941234680672</v>
      </c>
      <c r="Z31" s="44">
        <v>0.10598443708609272</v>
      </c>
      <c r="AA31" s="50">
        <v>-0.23729859835632305</v>
      </c>
      <c r="AB31" s="51">
        <v>-4.74597196712645E-2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29.5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57</v>
      </c>
      <c r="J32" s="20" t="str">
        <f t="shared" si="3"/>
        <v/>
      </c>
      <c r="K32" s="20">
        <f t="shared" si="4"/>
        <v>21</v>
      </c>
      <c r="L32" s="20">
        <f t="shared" si="5"/>
        <v>65</v>
      </c>
      <c r="M32" s="20"/>
      <c r="N32" s="25" t="s">
        <v>45</v>
      </c>
      <c r="O32" s="47" t="s">
        <v>139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19.536114991144206</v>
      </c>
      <c r="Y32" s="43" t="s">
        <v>116</v>
      </c>
      <c r="Z32" s="44">
        <v>9.1054687499999995E-2</v>
      </c>
      <c r="AA32" s="50">
        <v>-0.39861938732637858</v>
      </c>
      <c r="AB32" s="51">
        <v>-7.9723877465275761E-2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55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 t="str">
        <f>IFERROR(_xlfn.RANK.AVG(P34,P$5:P$92,'Market Summary'!$XFC$1),"")</f>
        <v/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37</v>
      </c>
      <c r="H34" s="20">
        <f t="shared" si="1"/>
        <v>29</v>
      </c>
      <c r="I34" s="20">
        <f t="shared" si="2"/>
        <v>41</v>
      </c>
      <c r="J34" s="20">
        <f t="shared" si="3"/>
        <v>37</v>
      </c>
      <c r="K34" s="20">
        <f t="shared" si="4"/>
        <v>26</v>
      </c>
      <c r="L34" s="20">
        <f t="shared" si="5"/>
        <v>41</v>
      </c>
      <c r="M34" s="20"/>
      <c r="N34" s="25" t="s">
        <v>47</v>
      </c>
      <c r="O34" s="47">
        <v>7.5</v>
      </c>
      <c r="P34" s="43" t="s">
        <v>116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29.5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45</v>
      </c>
      <c r="H35" s="20">
        <f t="shared" si="1"/>
        <v>22</v>
      </c>
      <c r="I35" s="20">
        <f t="shared" si="2"/>
        <v>44</v>
      </c>
      <c r="J35" s="20">
        <f t="shared" si="3"/>
        <v>45</v>
      </c>
      <c r="K35" s="20">
        <f t="shared" si="4"/>
        <v>22</v>
      </c>
      <c r="L35" s="20">
        <f t="shared" si="5"/>
        <v>63</v>
      </c>
      <c r="M35" s="20"/>
      <c r="N35" s="25" t="s">
        <v>48</v>
      </c>
      <c r="O35" s="47" t="s">
        <v>140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8.0034018597445975</v>
      </c>
      <c r="Y35" s="43">
        <v>0.11346620072686606</v>
      </c>
      <c r="Z35" s="44">
        <v>8.6071232876712311E-2</v>
      </c>
      <c r="AA35" s="50">
        <v>-0.25134746219083759</v>
      </c>
      <c r="AB35" s="51">
        <v>-5.0269492438167585E-2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55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29.5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24</v>
      </c>
      <c r="H37" s="20">
        <f t="shared" si="1"/>
        <v>35</v>
      </c>
      <c r="I37" s="20">
        <f t="shared" si="2"/>
        <v>28</v>
      </c>
      <c r="J37" s="20">
        <f t="shared" si="3"/>
        <v>24</v>
      </c>
      <c r="K37" s="20">
        <f t="shared" si="4"/>
        <v>18</v>
      </c>
      <c r="L37" s="20">
        <f t="shared" si="5"/>
        <v>37</v>
      </c>
      <c r="M37" s="20"/>
      <c r="N37" s="25" t="s">
        <v>50</v>
      </c>
      <c r="O37" s="47" t="s">
        <v>141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5.1206117774231821</v>
      </c>
      <c r="W37" s="48">
        <v>-0.2591844579085465</v>
      </c>
      <c r="X37" s="49">
        <v>4.7598302185838515</v>
      </c>
      <c r="Y37" s="43">
        <v>0.19528916533157384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6.9121279002419254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55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29.5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50</v>
      </c>
      <c r="H39" s="20">
        <f t="shared" si="1"/>
        <v>15</v>
      </c>
      <c r="I39" s="20">
        <f t="shared" si="2"/>
        <v>37</v>
      </c>
      <c r="J39" s="20">
        <f t="shared" si="6"/>
        <v>50</v>
      </c>
      <c r="K39" s="20">
        <f t="shared" si="7"/>
        <v>48</v>
      </c>
      <c r="L39" s="20">
        <f t="shared" si="8"/>
        <v>35</v>
      </c>
      <c r="M39" s="20"/>
      <c r="N39" s="25" t="s">
        <v>52</v>
      </c>
      <c r="O39" s="47" t="s">
        <v>130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5.7593232651918926</v>
      </c>
      <c r="Y39" s="43">
        <v>6.9345807844548663E-2</v>
      </c>
      <c r="Z39" s="44">
        <v>2.145E-2</v>
      </c>
      <c r="AA39" s="50">
        <v>0.95569820303687036</v>
      </c>
      <c r="AB39" s="51">
        <v>0.19113964060737376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29.5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34</v>
      </c>
      <c r="J40" s="20">
        <f t="shared" si="6"/>
        <v>4</v>
      </c>
      <c r="K40" s="20">
        <f t="shared" si="7"/>
        <v>46</v>
      </c>
      <c r="L40" s="20">
        <f t="shared" si="8"/>
        <v>26</v>
      </c>
      <c r="M40" s="20"/>
      <c r="N40" s="25" t="s">
        <v>53</v>
      </c>
      <c r="O40" s="47" t="s">
        <v>142</v>
      </c>
      <c r="P40" s="43">
        <v>0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1.9904569186176473</v>
      </c>
      <c r="W40" s="48">
        <v>-0.86168640773718697</v>
      </c>
      <c r="X40" s="49">
        <v>5.1887534466868441</v>
      </c>
      <c r="Y40" s="43">
        <v>0.50239720872456273</v>
      </c>
      <c r="Z40" s="44">
        <v>2.9691089108910891E-2</v>
      </c>
      <c r="AA40" s="50">
        <v>1.7170072061200163</v>
      </c>
      <c r="AB40" s="51">
        <v>0.34340144122400318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60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18</v>
      </c>
      <c r="J41" s="20" t="str">
        <f t="shared" si="6"/>
        <v/>
      </c>
      <c r="K41" s="20">
        <f t="shared" si="7"/>
        <v>19</v>
      </c>
      <c r="L41" s="20">
        <f t="shared" si="8"/>
        <v>14</v>
      </c>
      <c r="M41" s="20"/>
      <c r="N41" s="25" t="s">
        <v>54</v>
      </c>
      <c r="O41" s="47" t="s">
        <v>143</v>
      </c>
      <c r="P41" s="43">
        <v>-3.5714285714285698E-2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3.7827842217605787</v>
      </c>
      <c r="Y41" s="43" t="s">
        <v>116</v>
      </c>
      <c r="Z41" s="44">
        <v>9.6237037037037024E-2</v>
      </c>
      <c r="AA41" s="50">
        <v>2.913681947567528</v>
      </c>
      <c r="AB41" s="51">
        <v>0.58273638951350559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61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52</v>
      </c>
      <c r="H42" s="20">
        <f t="shared" si="1"/>
        <v>5</v>
      </c>
      <c r="I42" s="20">
        <f t="shared" si="2"/>
        <v>58</v>
      </c>
      <c r="J42" s="20">
        <f t="shared" si="6"/>
        <v>52</v>
      </c>
      <c r="K42" s="20">
        <f t="shared" si="7"/>
        <v>50</v>
      </c>
      <c r="L42" s="20">
        <f t="shared" si="8"/>
        <v>66</v>
      </c>
      <c r="M42" s="20"/>
      <c r="N42" s="25" t="s">
        <v>55</v>
      </c>
      <c r="O42" s="47" t="s">
        <v>144</v>
      </c>
      <c r="P42" s="43">
        <v>-7.6779026217228541E-2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15.520711876017842</v>
      </c>
      <c r="W42" s="48">
        <v>-0.8213895946135078</v>
      </c>
      <c r="X42" s="49">
        <v>25.979925384644563</v>
      </c>
      <c r="Y42" s="43">
        <v>6.443003439456739E-2</v>
      </c>
      <c r="Z42" s="44">
        <v>2.0304259634888439E-2</v>
      </c>
      <c r="AA42" s="50">
        <v>-0.40900545240857522</v>
      </c>
      <c r="AB42" s="51">
        <v>-8.1801090481715133E-2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55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29.5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16</v>
      </c>
      <c r="H44" s="20">
        <f t="shared" si="1"/>
        <v>20</v>
      </c>
      <c r="I44" s="20">
        <f t="shared" si="2"/>
        <v>35</v>
      </c>
      <c r="J44" s="20">
        <f t="shared" si="6"/>
        <v>16</v>
      </c>
      <c r="K44" s="20">
        <f t="shared" si="7"/>
        <v>11</v>
      </c>
      <c r="L44" s="20">
        <f t="shared" si="8"/>
        <v>36</v>
      </c>
      <c r="M44" s="20"/>
      <c r="N44" s="25" t="s">
        <v>57</v>
      </c>
      <c r="O44" s="47" t="s">
        <v>145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55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29.5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35</v>
      </c>
      <c r="H46" s="20">
        <f t="shared" si="1"/>
        <v>13</v>
      </c>
      <c r="I46" s="20">
        <f t="shared" si="2"/>
        <v>43</v>
      </c>
      <c r="J46" s="20">
        <f t="shared" si="6"/>
        <v>35</v>
      </c>
      <c r="K46" s="20">
        <f t="shared" si="7"/>
        <v>9</v>
      </c>
      <c r="L46" s="20">
        <f t="shared" si="8"/>
        <v>54</v>
      </c>
      <c r="M46" s="20"/>
      <c r="N46" s="25" t="s">
        <v>59</v>
      </c>
      <c r="O46" s="47" t="s">
        <v>146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7.8031194934473165</v>
      </c>
      <c r="Y46" s="43">
        <v>0.15635475852272721</v>
      </c>
      <c r="Z46" s="44">
        <v>0.12499062500000002</v>
      </c>
      <c r="AA46" s="50">
        <v>1.9789992786675148E-2</v>
      </c>
      <c r="AB46" s="51">
        <v>3.9579985573350296E-3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55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29.5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51</v>
      </c>
      <c r="I48" s="20">
        <f t="shared" si="2"/>
        <v>59</v>
      </c>
      <c r="J48" s="20">
        <f t="shared" si="6"/>
        <v>56</v>
      </c>
      <c r="K48" s="20">
        <f t="shared" si="7"/>
        <v>47</v>
      </c>
      <c r="L48" s="20">
        <f t="shared" si="8"/>
        <v>64</v>
      </c>
      <c r="M48" s="20"/>
      <c r="N48" s="25" t="s">
        <v>61</v>
      </c>
      <c r="O48" s="47" t="s">
        <v>147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27.360078982881262</v>
      </c>
      <c r="Y48" s="43">
        <v>4.1895805761987127E-2</v>
      </c>
      <c r="Z48" s="44">
        <v>2.1789473684210529E-2</v>
      </c>
      <c r="AA48" s="50">
        <v>-0.36782539532783043</v>
      </c>
      <c r="AB48" s="51">
        <v>-7.3565079065566197E-2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29.5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64</v>
      </c>
      <c r="J49" s="20" t="str">
        <f t="shared" si="6"/>
        <v/>
      </c>
      <c r="K49" s="20">
        <f t="shared" si="7"/>
        <v>52</v>
      </c>
      <c r="L49" s="20">
        <f t="shared" si="8"/>
        <v>71</v>
      </c>
      <c r="M49" s="20"/>
      <c r="N49" s="25" t="s">
        <v>62</v>
      </c>
      <c r="O49" s="47" t="s">
        <v>148</v>
      </c>
      <c r="P49" s="43">
        <v>0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909.90907601193931</v>
      </c>
      <c r="Y49" s="43" t="s">
        <v>116</v>
      </c>
      <c r="Z49" s="44">
        <v>9.0885906040268447E-3</v>
      </c>
      <c r="AA49" s="50">
        <v>-0.8040483472487493</v>
      </c>
      <c r="AB49" s="51">
        <v>-0.16080966944974995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58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31</v>
      </c>
      <c r="H50" s="20">
        <f t="shared" si="1"/>
        <v>43</v>
      </c>
      <c r="I50" s="20">
        <f t="shared" si="2"/>
        <v>33</v>
      </c>
      <c r="J50" s="20">
        <f t="shared" si="6"/>
        <v>31</v>
      </c>
      <c r="K50" s="20">
        <f t="shared" si="7"/>
        <v>10</v>
      </c>
      <c r="L50" s="20">
        <f t="shared" si="8"/>
        <v>43</v>
      </c>
      <c r="M50" s="20"/>
      <c r="N50" s="25" t="s">
        <v>63</v>
      </c>
      <c r="O50" s="47" t="s">
        <v>149</v>
      </c>
      <c r="P50" s="43">
        <v>-2.314814814814814E-2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5.7607073165715219</v>
      </c>
      <c r="W50" s="48">
        <v>-0.15615912223119643</v>
      </c>
      <c r="X50" s="49">
        <v>5.1881204794731133</v>
      </c>
      <c r="Y50" s="43">
        <v>0.17358979462875207</v>
      </c>
      <c r="Z50" s="44">
        <v>0.11894786729857819</v>
      </c>
      <c r="AA50" s="50">
        <v>0.52461101396373433</v>
      </c>
      <c r="AB50" s="51">
        <v>0.10492220279274678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7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51</v>
      </c>
      <c r="H51" s="20">
        <f t="shared" si="1"/>
        <v>53</v>
      </c>
      <c r="I51" s="20">
        <f t="shared" si="2"/>
        <v>32</v>
      </c>
      <c r="J51" s="20">
        <f t="shared" si="6"/>
        <v>51</v>
      </c>
      <c r="K51" s="20">
        <f t="shared" si="7"/>
        <v>28</v>
      </c>
      <c r="L51" s="20">
        <f t="shared" si="8"/>
        <v>28</v>
      </c>
      <c r="M51" s="20"/>
      <c r="N51" s="25" t="s">
        <v>64</v>
      </c>
      <c r="O51" s="47" t="s">
        <v>150</v>
      </c>
      <c r="P51" s="43">
        <v>2.7397260273972712E-2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15.374438832982479</v>
      </c>
      <c r="W51" s="48">
        <v>0.13010352928675095</v>
      </c>
      <c r="X51" s="49">
        <v>5.047782261584195</v>
      </c>
      <c r="Y51" s="43">
        <v>6.5043024390244397E-2</v>
      </c>
      <c r="Z51" s="44">
        <v>6.6703999999999999E-2</v>
      </c>
      <c r="AA51" s="50">
        <v>1.6417411977555103</v>
      </c>
      <c r="AB51" s="51">
        <v>0.32834823955110215</v>
      </c>
      <c r="XFA51" s="21">
        <v>1.0005599999999999</v>
      </c>
      <c r="XFB51" s="4">
        <v>13.604451658235101</v>
      </c>
    </row>
    <row r="52" spans="1:28 16381:16382" x14ac:dyDescent="0.25">
      <c r="A52" s="20">
        <f>IFERROR(_xlfn.RANK.AVG(P52,P$5:P$92,'Market Summary'!$XFC$1),"")</f>
        <v>52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60</v>
      </c>
      <c r="H52" s="20">
        <f t="shared" si="1"/>
        <v>57</v>
      </c>
      <c r="I52" s="20">
        <f t="shared" si="2"/>
        <v>29</v>
      </c>
      <c r="J52" s="20">
        <f t="shared" si="6"/>
        <v>60</v>
      </c>
      <c r="K52" s="20">
        <f t="shared" si="7"/>
        <v>32</v>
      </c>
      <c r="L52" s="20">
        <f t="shared" si="8"/>
        <v>5</v>
      </c>
      <c r="M52" s="20"/>
      <c r="N52" s="25" t="s">
        <v>65</v>
      </c>
      <c r="O52" s="47" t="s">
        <v>151</v>
      </c>
      <c r="P52" s="43">
        <v>-1.0000000000000009E-2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114.83003744441817</v>
      </c>
      <c r="W52" s="48">
        <v>1.5678235541513015</v>
      </c>
      <c r="X52" s="49">
        <v>4.8714984597724005</v>
      </c>
      <c r="Y52" s="43">
        <v>8.7085228068834834E-3</v>
      </c>
      <c r="Z52" s="44">
        <v>6.0622222222222216E-2</v>
      </c>
      <c r="AA52" s="50">
        <v>4.8106051210853646</v>
      </c>
      <c r="AB52" s="51">
        <v>0.96212102421707302</v>
      </c>
      <c r="XFA52" s="21">
        <v>6.0015999999999993E-2</v>
      </c>
      <c r="XFB52" s="4">
        <v>44.718819273534919</v>
      </c>
    </row>
    <row r="53" spans="1:28 16381:16382" x14ac:dyDescent="0.25">
      <c r="A53" s="20">
        <f>IFERROR(_xlfn.RANK.AVG(P53,P$5:P$92,'Market Summary'!$XFC$1),"")</f>
        <v>29.5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 t="str">
        <f t="shared" si="0"/>
        <v/>
      </c>
      <c r="H53" s="20" t="str">
        <f t="shared" si="1"/>
        <v/>
      </c>
      <c r="I53" s="20">
        <f t="shared" si="2"/>
        <v>48</v>
      </c>
      <c r="J53" s="20" t="str">
        <f t="shared" si="6"/>
        <v/>
      </c>
      <c r="K53" s="20">
        <f t="shared" si="7"/>
        <v>25</v>
      </c>
      <c r="L53" s="20">
        <f t="shared" si="8"/>
        <v>61</v>
      </c>
      <c r="M53" s="20"/>
      <c r="N53" s="25" t="s">
        <v>66</v>
      </c>
      <c r="O53" s="47" t="s">
        <v>152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 t="s">
        <v>116</v>
      </c>
      <c r="W53" s="48" t="s">
        <v>116</v>
      </c>
      <c r="X53" s="49">
        <v>9.1552059153756407</v>
      </c>
      <c r="Y53" s="43" t="s">
        <v>116</v>
      </c>
      <c r="Z53" s="44">
        <v>7.2948905109489065E-2</v>
      </c>
      <c r="AA53" s="50">
        <v>-0.234371340066166</v>
      </c>
      <c r="AB53" s="51">
        <v>-4.6874268013233245E-2</v>
      </c>
      <c r="XFA53" s="21">
        <v>0.99940000000000007</v>
      </c>
      <c r="XFB53" s="4" t="s">
        <v>116</v>
      </c>
    </row>
    <row r="54" spans="1:28 16381:16382" x14ac:dyDescent="0.25">
      <c r="A54" s="20">
        <f>IFERROR(_xlfn.RANK.AVG(P54,P$5:P$92,'Market Summary'!$XFC$1),"")</f>
        <v>63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55</v>
      </c>
      <c r="H54" s="20">
        <f t="shared" si="1"/>
        <v>34</v>
      </c>
      <c r="I54" s="20">
        <f t="shared" si="2"/>
        <v>60</v>
      </c>
      <c r="J54" s="20">
        <f t="shared" si="6"/>
        <v>55</v>
      </c>
      <c r="K54" s="20">
        <f t="shared" si="7"/>
        <v>39</v>
      </c>
      <c r="L54" s="20">
        <f t="shared" si="8"/>
        <v>70</v>
      </c>
      <c r="M54" s="20"/>
      <c r="N54" s="25" t="s">
        <v>67</v>
      </c>
      <c r="O54" s="47" t="s">
        <v>153</v>
      </c>
      <c r="P54" s="43">
        <v>-9.9935479245824133E-2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23.139509588280113</v>
      </c>
      <c r="W54" s="48">
        <v>-0.27811353783195503</v>
      </c>
      <c r="X54" s="49">
        <v>30.398263640268503</v>
      </c>
      <c r="Y54" s="43">
        <v>4.3216127644575844E-2</v>
      </c>
      <c r="Z54" s="44">
        <v>4.6652170450019917E-2</v>
      </c>
      <c r="AA54" s="50">
        <v>-0.79313111039279616</v>
      </c>
      <c r="AB54" s="51">
        <v>-0.15862622207855925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55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>
        <f>IFERROR(_xlfn.RANK.AVG(P56,P$5:P$92,'Market Summary'!$XFC$1),"")</f>
        <v>29.5</v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61</v>
      </c>
      <c r="J56" s="20" t="str">
        <f t="shared" si="6"/>
        <v/>
      </c>
      <c r="K56" s="20">
        <f t="shared" si="7"/>
        <v>61.5</v>
      </c>
      <c r="L56" s="20">
        <f t="shared" si="8"/>
        <v>46</v>
      </c>
      <c r="M56" s="20"/>
      <c r="N56" s="25" t="s">
        <v>69</v>
      </c>
      <c r="O56" s="47" t="s">
        <v>154</v>
      </c>
      <c r="P56" s="43">
        <v>0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29.5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53</v>
      </c>
      <c r="H57" s="20">
        <f t="shared" si="1"/>
        <v>14</v>
      </c>
      <c r="I57" s="20">
        <f t="shared" si="2"/>
        <v>31</v>
      </c>
      <c r="J57" s="20">
        <f t="shared" si="6"/>
        <v>53</v>
      </c>
      <c r="K57" s="20">
        <f t="shared" si="7"/>
        <v>27</v>
      </c>
      <c r="L57" s="20">
        <f t="shared" si="8"/>
        <v>40</v>
      </c>
      <c r="M57" s="20"/>
      <c r="N57" s="25" t="s">
        <v>70</v>
      </c>
      <c r="O57" s="47" t="s">
        <v>155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4.9377801971874193</v>
      </c>
      <c r="Y57" s="43">
        <v>5.5080125195618085E-2</v>
      </c>
      <c r="Z57" s="44">
        <v>7.0422535211267609E-2</v>
      </c>
      <c r="AA57" s="50">
        <v>0.68535122406634374</v>
      </c>
      <c r="AB57" s="51">
        <v>0.13707024481326879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29.5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30</v>
      </c>
      <c r="H58" s="20">
        <f t="shared" si="1"/>
        <v>37</v>
      </c>
      <c r="I58" s="20">
        <f t="shared" si="2"/>
        <v>53</v>
      </c>
      <c r="J58" s="20">
        <f t="shared" si="6"/>
        <v>30</v>
      </c>
      <c r="K58" s="20">
        <f t="shared" si="7"/>
        <v>16.5</v>
      </c>
      <c r="L58" s="20">
        <f t="shared" si="8"/>
        <v>39</v>
      </c>
      <c r="M58" s="20"/>
      <c r="N58" s="25" t="s">
        <v>71</v>
      </c>
      <c r="O58" s="47" t="s">
        <v>156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3">
        <v>0.17483979591836796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1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22</v>
      </c>
      <c r="H59" s="20">
        <f t="shared" si="1"/>
        <v>56</v>
      </c>
      <c r="I59" s="20" t="str">
        <f t="shared" si="2"/>
        <v/>
      </c>
      <c r="J59" s="20">
        <f t="shared" si="6"/>
        <v>22</v>
      </c>
      <c r="K59" s="20">
        <f t="shared" si="7"/>
        <v>61.5</v>
      </c>
      <c r="L59" s="20">
        <f t="shared" si="8"/>
        <v>67</v>
      </c>
      <c r="M59" s="20"/>
      <c r="N59" s="25" t="s">
        <v>72</v>
      </c>
      <c r="O59" s="47" t="s">
        <v>157</v>
      </c>
      <c r="P59" s="43">
        <v>9.0909090909090828E-2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4.9555791018012876</v>
      </c>
      <c r="W59" s="48">
        <v>0.82967762004337597</v>
      </c>
      <c r="X59" s="49" t="s">
        <v>116</v>
      </c>
      <c r="Y59" s="43">
        <v>0.20179276315789474</v>
      </c>
      <c r="Z59" s="44">
        <v>0</v>
      </c>
      <c r="AA59" s="50">
        <v>-0.58333333333333326</v>
      </c>
      <c r="AB59" s="51">
        <v>-0.1166666666666667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29.5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15</v>
      </c>
      <c r="H60" s="20">
        <f t="shared" si="1"/>
        <v>12</v>
      </c>
      <c r="I60" s="20">
        <f t="shared" si="2"/>
        <v>11</v>
      </c>
      <c r="J60" s="20">
        <f t="shared" si="6"/>
        <v>15</v>
      </c>
      <c r="K60" s="20">
        <f t="shared" si="7"/>
        <v>61.5</v>
      </c>
      <c r="L60" s="20">
        <f t="shared" si="8"/>
        <v>7</v>
      </c>
      <c r="M60" s="20"/>
      <c r="N60" s="25" t="s">
        <v>73</v>
      </c>
      <c r="O60" s="47" t="s">
        <v>158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3">
        <v>0.28455705633802802</v>
      </c>
      <c r="Z60" s="44">
        <v>0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55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29.5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7</v>
      </c>
      <c r="H62" s="20">
        <f t="shared" si="1"/>
        <v>1</v>
      </c>
      <c r="I62" s="20">
        <f t="shared" si="2"/>
        <v>12</v>
      </c>
      <c r="J62" s="20">
        <f t="shared" si="6"/>
        <v>7</v>
      </c>
      <c r="K62" s="20">
        <f t="shared" si="7"/>
        <v>61.5</v>
      </c>
      <c r="L62" s="20">
        <f t="shared" si="8"/>
        <v>2</v>
      </c>
      <c r="M62" s="20"/>
      <c r="N62" s="25" t="s">
        <v>75</v>
      </c>
      <c r="O62" s="47" t="s">
        <v>159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2.9960444317610788</v>
      </c>
      <c r="Y62" s="43">
        <v>0.45035813233376787</v>
      </c>
      <c r="Z62" s="44">
        <v>0</v>
      </c>
      <c r="AA62" s="50">
        <v>5.7053125752675165</v>
      </c>
      <c r="AB62" s="51">
        <v>1.1410625150535036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55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 t="str">
        <f>IFERROR(_xlfn.RANK.AVG(P64,P$5:P$92,'Market Summary'!$XFC$1),"")</f>
        <v/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41</v>
      </c>
      <c r="H64" s="20">
        <f t="shared" si="1"/>
        <v>27</v>
      </c>
      <c r="I64" s="20">
        <f t="shared" si="2"/>
        <v>51</v>
      </c>
      <c r="J64" s="20">
        <f t="shared" si="6"/>
        <v>41</v>
      </c>
      <c r="K64" s="20">
        <f t="shared" si="7"/>
        <v>45</v>
      </c>
      <c r="L64" s="20">
        <f t="shared" si="8"/>
        <v>51</v>
      </c>
      <c r="M64" s="20"/>
      <c r="N64" s="25" t="s">
        <v>77</v>
      </c>
      <c r="O64" s="47">
        <v>6.12</v>
      </c>
      <c r="P64" s="43" t="s">
        <v>116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62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27</v>
      </c>
      <c r="H65" s="20">
        <f t="shared" si="1"/>
        <v>42</v>
      </c>
      <c r="I65" s="20">
        <f t="shared" si="2"/>
        <v>38</v>
      </c>
      <c r="J65" s="20">
        <f t="shared" si="6"/>
        <v>27</v>
      </c>
      <c r="K65" s="20">
        <f t="shared" si="7"/>
        <v>49</v>
      </c>
      <c r="L65" s="20">
        <f t="shared" si="8"/>
        <v>42</v>
      </c>
      <c r="M65" s="20"/>
      <c r="N65" s="25" t="s">
        <v>78</v>
      </c>
      <c r="O65" s="47" t="s">
        <v>160</v>
      </c>
      <c r="P65" s="43">
        <v>-9.9581589958159022E-2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5.3234561792905142</v>
      </c>
      <c r="W65" s="48">
        <v>-0.16770206212778138</v>
      </c>
      <c r="X65" s="49">
        <v>6.2321063559835554</v>
      </c>
      <c r="Y65" s="43">
        <v>0.18784788797365012</v>
      </c>
      <c r="Z65" s="44">
        <v>2.0461617100371747E-2</v>
      </c>
      <c r="AA65" s="50">
        <v>0.54027707449129103</v>
      </c>
      <c r="AB65" s="51">
        <v>0.10805541489825821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29.5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44</v>
      </c>
      <c r="H66" s="20" t="str">
        <f t="shared" si="1"/>
        <v/>
      </c>
      <c r="I66" s="20">
        <f t="shared" si="2"/>
        <v>56</v>
      </c>
      <c r="J66" s="20">
        <f t="shared" si="6"/>
        <v>44</v>
      </c>
      <c r="K66" s="20">
        <f t="shared" si="7"/>
        <v>36</v>
      </c>
      <c r="L66" s="20">
        <f t="shared" si="8"/>
        <v>59</v>
      </c>
      <c r="M66" s="20"/>
      <c r="N66" s="25" t="s">
        <v>79</v>
      </c>
      <c r="O66" s="47" t="s">
        <v>161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16.134687851760415</v>
      </c>
      <c r="Y66" s="43">
        <v>0.12347138461538427</v>
      </c>
      <c r="Z66" s="44">
        <v>5.3442307692307692E-2</v>
      </c>
      <c r="AA66" s="50">
        <v>-0.15648534138306724</v>
      </c>
      <c r="AB66" s="51">
        <v>-3.1297068276613493E-2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55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5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23</v>
      </c>
      <c r="I68" s="20">
        <f t="shared" si="2"/>
        <v>1</v>
      </c>
      <c r="J68" s="20">
        <f t="shared" si="6"/>
        <v>1</v>
      </c>
      <c r="K68" s="20">
        <f t="shared" si="7"/>
        <v>24</v>
      </c>
      <c r="L68" s="20">
        <f t="shared" si="8"/>
        <v>1</v>
      </c>
      <c r="M68" s="20"/>
      <c r="N68" s="25" t="s">
        <v>81</v>
      </c>
      <c r="O68" s="47" t="s">
        <v>162</v>
      </c>
      <c r="P68" s="43">
        <v>3.0303030303030276E-2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1.4952462060396234</v>
      </c>
      <c r="W68" s="48">
        <v>-0.41469609405651187</v>
      </c>
      <c r="X68" s="49">
        <v>1.0044311882131121</v>
      </c>
      <c r="Y68" s="43">
        <v>0.66878618113912169</v>
      </c>
      <c r="Z68" s="44">
        <v>7.3566176470588218E-2</v>
      </c>
      <c r="AA68" s="50">
        <v>5.7482777252048658</v>
      </c>
      <c r="AB68" s="51">
        <v>1.1496555450409733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29.5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12</v>
      </c>
      <c r="H69" s="20">
        <f t="shared" si="1"/>
        <v>11</v>
      </c>
      <c r="I69" s="20">
        <f t="shared" si="2"/>
        <v>9</v>
      </c>
      <c r="J69" s="20">
        <f t="shared" si="6"/>
        <v>12</v>
      </c>
      <c r="K69" s="20">
        <f t="shared" si="7"/>
        <v>2</v>
      </c>
      <c r="L69" s="20">
        <f t="shared" si="8"/>
        <v>13</v>
      </c>
      <c r="M69" s="20"/>
      <c r="N69" s="25" t="s">
        <v>82</v>
      </c>
      <c r="O69" s="47" t="s">
        <v>163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2.8385924481474962</v>
      </c>
      <c r="W69" s="48">
        <v>-0.58314609961366681</v>
      </c>
      <c r="X69" s="49">
        <v>2.6540585591231451</v>
      </c>
      <c r="Y69" s="43">
        <v>0.35228727556596351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3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39</v>
      </c>
      <c r="H70" s="20">
        <f t="shared" ref="H70:H92" si="10">IFERROR(_xlfn.RANK.AVG(W70,W$5:W$92,1),"")</f>
        <v>36</v>
      </c>
      <c r="I70" s="20">
        <f t="shared" ref="I70:I92" si="11">IFERROR(_xlfn.RANK.AVG(X70,X$5:X$92,1),"")</f>
        <v>17</v>
      </c>
      <c r="J70" s="20">
        <f t="shared" ref="J70:J92" si="12">IFERROR(_xlfn.RANK.AVG(Y70,Y$5:Y$92,0),"")</f>
        <v>39</v>
      </c>
      <c r="K70" s="20">
        <f t="shared" ref="K70:K92" si="13">IFERROR(_xlfn.RANK.AVG(Z70,$Z$5:$Z$92,0),"")</f>
        <v>20</v>
      </c>
      <c r="L70" s="20">
        <f t="shared" ref="L70:L92" si="14">IFERROR(_xlfn.RANK.AVG(AA70,AA$5:AA$92,0),"")</f>
        <v>20</v>
      </c>
      <c r="M70" s="20"/>
      <c r="N70" s="25" t="s">
        <v>83</v>
      </c>
      <c r="O70" s="47" t="s">
        <v>164</v>
      </c>
      <c r="P70" s="43">
        <v>7.6923076923076872E-2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6.8514457840467031</v>
      </c>
      <c r="W70" s="48">
        <v>-0.2540335610931479</v>
      </c>
      <c r="X70" s="49">
        <v>3.406961693922852</v>
      </c>
      <c r="Y70" s="43">
        <v>0.14595459579180456</v>
      </c>
      <c r="Z70" s="44">
        <v>9.5200000000000007E-2</v>
      </c>
      <c r="AA70" s="50">
        <v>2.2495710932167881</v>
      </c>
      <c r="AB70" s="51">
        <v>0.44991421864335757</v>
      </c>
      <c r="XFA70" s="21">
        <v>3.9983999999999999E-2</v>
      </c>
      <c r="XFB70" s="4">
        <v>9.1846568782462814</v>
      </c>
    </row>
    <row r="71" spans="1:28 16381:16382" x14ac:dyDescent="0.25">
      <c r="A71" s="20" t="str">
        <f>IFERROR(_xlfn.RANK.AVG(P71,P$5:P$92,'Market Summary'!$XFC$1),"")</f>
        <v/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20</v>
      </c>
      <c r="J71" s="20" t="str">
        <f t="shared" si="12"/>
        <v/>
      </c>
      <c r="K71" s="20">
        <f t="shared" si="13"/>
        <v>14</v>
      </c>
      <c r="L71" s="20">
        <f t="shared" si="14"/>
        <v>15</v>
      </c>
      <c r="M71" s="20"/>
      <c r="N71" s="25" t="s">
        <v>84</v>
      </c>
      <c r="O71" s="47">
        <v>0.48</v>
      </c>
      <c r="P71" s="43" t="s">
        <v>116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3.8603643909626419</v>
      </c>
      <c r="Y71" s="43" t="s">
        <v>116</v>
      </c>
      <c r="Z71" s="44">
        <v>0.10415625000000001</v>
      </c>
      <c r="AA71" s="50">
        <v>2.8245267565613981</v>
      </c>
      <c r="AB71" s="51">
        <v>0.5649053513122797</v>
      </c>
      <c r="XFA71" s="21">
        <v>4.9994999999999998E-2</v>
      </c>
      <c r="XFB71" s="4">
        <v>1.6528298265853834</v>
      </c>
    </row>
    <row r="72" spans="1:28 16381:16382" x14ac:dyDescent="0.25">
      <c r="A72" s="20" t="str">
        <f>IFERROR(_xlfn.RANK.AVG(P72,P$5:P$92,'Market Summary'!$XFC$1),"")</f>
        <v/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40</v>
      </c>
      <c r="H72" s="20">
        <f t="shared" si="10"/>
        <v>41</v>
      </c>
      <c r="I72" s="20">
        <f t="shared" si="11"/>
        <v>46</v>
      </c>
      <c r="J72" s="20">
        <f t="shared" si="12"/>
        <v>40</v>
      </c>
      <c r="K72" s="20">
        <f t="shared" si="13"/>
        <v>43</v>
      </c>
      <c r="L72" s="20">
        <f t="shared" si="14"/>
        <v>27</v>
      </c>
      <c r="M72" s="20"/>
      <c r="N72" s="25" t="s">
        <v>85</v>
      </c>
      <c r="O72" s="47">
        <v>1.67</v>
      </c>
      <c r="P72" s="43" t="s">
        <v>116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7.0640644374813162</v>
      </c>
      <c r="W72" s="48">
        <v>-0.18605261592396016</v>
      </c>
      <c r="X72" s="49">
        <v>8.4343980086936892</v>
      </c>
      <c r="Y72" s="43">
        <v>0.14156156258910751</v>
      </c>
      <c r="Z72" s="44">
        <v>3.596407185628743E-2</v>
      </c>
      <c r="AA72" s="50">
        <v>1.6963208576944786</v>
      </c>
      <c r="AB72" s="51">
        <v>0.33926417153889576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29.5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9</v>
      </c>
      <c r="H73" s="20">
        <f t="shared" si="10"/>
        <v>50</v>
      </c>
      <c r="I73" s="20">
        <f t="shared" si="11"/>
        <v>2</v>
      </c>
      <c r="J73" s="20">
        <f t="shared" si="12"/>
        <v>9</v>
      </c>
      <c r="K73" s="20">
        <f t="shared" si="13"/>
        <v>16.5</v>
      </c>
      <c r="L73" s="20">
        <f t="shared" si="14"/>
        <v>4</v>
      </c>
      <c r="M73" s="20"/>
      <c r="N73" s="25" t="s">
        <v>86</v>
      </c>
      <c r="O73" s="47" t="s">
        <v>165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29.5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32</v>
      </c>
      <c r="H74" s="20">
        <f t="shared" si="10"/>
        <v>55</v>
      </c>
      <c r="I74" s="20">
        <f t="shared" si="11"/>
        <v>39</v>
      </c>
      <c r="J74" s="20">
        <f t="shared" si="12"/>
        <v>32</v>
      </c>
      <c r="K74" s="20">
        <f t="shared" si="13"/>
        <v>41</v>
      </c>
      <c r="L74" s="20">
        <f t="shared" si="14"/>
        <v>49</v>
      </c>
      <c r="M74" s="20"/>
      <c r="N74" s="25" t="s">
        <v>87</v>
      </c>
      <c r="O74" s="47" t="s">
        <v>166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0.58307408310971054</v>
      </c>
      <c r="X74" s="49">
        <v>6.4084588428087805</v>
      </c>
      <c r="Y74" s="43">
        <v>0.16771277997364953</v>
      </c>
      <c r="Z74" s="44">
        <v>4.1797826086956522E-2</v>
      </c>
      <c r="AA74" s="50">
        <v>0.3268560587935192</v>
      </c>
      <c r="AB74" s="51">
        <v>6.5371211758703751E-2</v>
      </c>
      <c r="XFA74" s="21">
        <v>9.6134999999999998E-2</v>
      </c>
      <c r="XFB74" s="4">
        <v>3.7664534404267251</v>
      </c>
    </row>
    <row r="75" spans="1:28 16381:16382" x14ac:dyDescent="0.25">
      <c r="A75" s="20">
        <f>IFERROR(_xlfn.RANK.AVG(P75,P$5:P$92,'Market Summary'!$XFC$1),"")</f>
        <v>29.5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34</v>
      </c>
      <c r="H75" s="20">
        <f t="shared" si="10"/>
        <v>4</v>
      </c>
      <c r="I75" s="20">
        <f t="shared" si="11"/>
        <v>54</v>
      </c>
      <c r="J75" s="20">
        <f t="shared" si="12"/>
        <v>34</v>
      </c>
      <c r="K75" s="20">
        <f t="shared" si="13"/>
        <v>61.5</v>
      </c>
      <c r="L75" s="20">
        <f t="shared" si="14"/>
        <v>50</v>
      </c>
      <c r="M75" s="20"/>
      <c r="N75" s="25" t="s">
        <v>88</v>
      </c>
      <c r="O75" s="47" t="s">
        <v>167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11.830268676098358</v>
      </c>
      <c r="Y75" s="43">
        <v>0.16075980578104843</v>
      </c>
      <c r="Z75" s="44">
        <v>0</v>
      </c>
      <c r="AA75" s="50">
        <v>0.20480933878902796</v>
      </c>
      <c r="AB75" s="51">
        <v>4.0961867757805637E-2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21</v>
      </c>
      <c r="H76" s="20">
        <f t="shared" si="10"/>
        <v>25</v>
      </c>
      <c r="I76" s="20">
        <f t="shared" si="11"/>
        <v>7</v>
      </c>
      <c r="J76" s="20">
        <f t="shared" si="12"/>
        <v>21</v>
      </c>
      <c r="K76" s="20">
        <f t="shared" si="13"/>
        <v>61.5</v>
      </c>
      <c r="L76" s="20">
        <f t="shared" si="14"/>
        <v>12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 t="str">
        <f>IFERROR(_xlfn.RANK.AVG(P77,P$5:P$92,'Market Summary'!$XFC$1),"")</f>
        <v/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20</v>
      </c>
      <c r="H77" s="20">
        <f t="shared" si="10"/>
        <v>2</v>
      </c>
      <c r="I77" s="20">
        <f t="shared" si="11"/>
        <v>23</v>
      </c>
      <c r="J77" s="20">
        <f t="shared" si="12"/>
        <v>20</v>
      </c>
      <c r="K77" s="20">
        <f t="shared" si="13"/>
        <v>61.5</v>
      </c>
      <c r="L77" s="20">
        <f t="shared" si="14"/>
        <v>24</v>
      </c>
      <c r="M77" s="20"/>
      <c r="N77" s="25" t="s">
        <v>90</v>
      </c>
      <c r="O77" s="47">
        <v>0.2</v>
      </c>
      <c r="P77" s="43" t="s">
        <v>116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29.5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49</v>
      </c>
      <c r="H78" s="20">
        <f t="shared" si="10"/>
        <v>40</v>
      </c>
      <c r="I78" s="20">
        <f t="shared" si="11"/>
        <v>26</v>
      </c>
      <c r="J78" s="20">
        <f t="shared" si="12"/>
        <v>49</v>
      </c>
      <c r="K78" s="20">
        <f t="shared" si="13"/>
        <v>61.5</v>
      </c>
      <c r="L78" s="20">
        <f t="shared" si="14"/>
        <v>25</v>
      </c>
      <c r="M78" s="20"/>
      <c r="N78" s="25" t="s">
        <v>91</v>
      </c>
      <c r="O78" s="47" t="s">
        <v>168</v>
      </c>
      <c r="P78" s="43">
        <v>0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13.715574386660183</v>
      </c>
      <c r="W78" s="48">
        <v>-0.19133926810639579</v>
      </c>
      <c r="X78" s="49">
        <v>4.645182208173674</v>
      </c>
      <c r="Y78" s="43">
        <v>7.290981564524221E-2</v>
      </c>
      <c r="Z78" s="44">
        <v>0</v>
      </c>
      <c r="AA78" s="50">
        <v>1.9007678650568747</v>
      </c>
      <c r="AB78" s="51">
        <v>0.38015357301137498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55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29.5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23</v>
      </c>
      <c r="H80" s="20">
        <f t="shared" si="10"/>
        <v>6</v>
      </c>
      <c r="I80" s="20">
        <f t="shared" si="11"/>
        <v>22</v>
      </c>
      <c r="J80" s="20">
        <f t="shared" si="12"/>
        <v>23</v>
      </c>
      <c r="K80" s="20">
        <f t="shared" si="13"/>
        <v>5</v>
      </c>
      <c r="L80" s="20">
        <f t="shared" si="14"/>
        <v>32</v>
      </c>
      <c r="M80" s="20"/>
      <c r="N80" s="25" t="s">
        <v>93</v>
      </c>
      <c r="O80" s="47" t="s">
        <v>169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4.9670179429823245</v>
      </c>
      <c r="W80" s="48">
        <v>-0.70922542557699386</v>
      </c>
      <c r="X80" s="49">
        <v>4.2195093331716933</v>
      </c>
      <c r="Y80" s="43">
        <v>0.20132804259603188</v>
      </c>
      <c r="Z80" s="44">
        <v>0.132013201320132</v>
      </c>
      <c r="AA80" s="50">
        <v>1.3379809493046286</v>
      </c>
      <c r="AB80" s="51">
        <v>0.26759618986092581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29.5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17</v>
      </c>
      <c r="H81" s="20">
        <f t="shared" si="10"/>
        <v>52</v>
      </c>
      <c r="I81" s="20">
        <f t="shared" si="11"/>
        <v>4</v>
      </c>
      <c r="J81" s="20">
        <f t="shared" si="12"/>
        <v>17</v>
      </c>
      <c r="K81" s="20">
        <f t="shared" si="13"/>
        <v>7</v>
      </c>
      <c r="L81" s="20">
        <f t="shared" si="14"/>
        <v>9</v>
      </c>
      <c r="M81" s="20"/>
      <c r="N81" s="25" t="s">
        <v>94</v>
      </c>
      <c r="O81" s="47" t="s">
        <v>170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2.2269208632749273</v>
      </c>
      <c r="Y81" s="43">
        <v>0.2463970695970687</v>
      </c>
      <c r="Z81" s="44">
        <v>0.12693333333333331</v>
      </c>
      <c r="AA81" s="50">
        <v>3.3524272057719431</v>
      </c>
      <c r="AB81" s="51">
        <v>0.67048544115438879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29.5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58</v>
      </c>
      <c r="H82" s="20">
        <f t="shared" si="10"/>
        <v>45</v>
      </c>
      <c r="I82" s="20">
        <f t="shared" si="11"/>
        <v>13</v>
      </c>
      <c r="J82" s="20">
        <f t="shared" si="12"/>
        <v>58</v>
      </c>
      <c r="K82" s="20">
        <f t="shared" si="13"/>
        <v>61.5</v>
      </c>
      <c r="L82" s="20">
        <f t="shared" si="14"/>
        <v>17</v>
      </c>
      <c r="M82" s="20"/>
      <c r="N82" s="25" t="s">
        <v>95</v>
      </c>
      <c r="O82" s="47" t="s">
        <v>137</v>
      </c>
      <c r="P82" s="43">
        <v>0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58.981218410327216</v>
      </c>
      <c r="W82" s="48">
        <v>-6.639508454236398E-2</v>
      </c>
      <c r="X82" s="49">
        <v>3.1400049125970524</v>
      </c>
      <c r="Y82" s="43">
        <v>1.6954549718574595E-2</v>
      </c>
      <c r="Z82" s="44">
        <v>0</v>
      </c>
      <c r="AA82" s="50">
        <v>2.5900491061006172</v>
      </c>
      <c r="AB82" s="51">
        <v>0.51800982122012362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9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28</v>
      </c>
      <c r="H83" s="20">
        <f t="shared" si="10"/>
        <v>26</v>
      </c>
      <c r="I83" s="20">
        <f t="shared" si="11"/>
        <v>36</v>
      </c>
      <c r="J83" s="20">
        <f t="shared" si="12"/>
        <v>28</v>
      </c>
      <c r="K83" s="20">
        <f t="shared" si="13"/>
        <v>33</v>
      </c>
      <c r="L83" s="20">
        <f t="shared" si="14"/>
        <v>47</v>
      </c>
      <c r="M83" s="20"/>
      <c r="N83" s="25" t="s">
        <v>96</v>
      </c>
      <c r="O83" s="47" t="s">
        <v>171</v>
      </c>
      <c r="P83" s="43">
        <v>7.194244604316502E-3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5.4115501930284626</v>
      </c>
      <c r="W83" s="48">
        <v>-0.40455059924728842</v>
      </c>
      <c r="X83" s="49">
        <v>5.4501117776334258</v>
      </c>
      <c r="Y83" s="43">
        <v>0.18478993344425965</v>
      </c>
      <c r="Z83" s="44">
        <v>5.8927142857142858E-2</v>
      </c>
      <c r="AA83" s="50">
        <v>0.36562882661316931</v>
      </c>
      <c r="AB83" s="51">
        <v>7.3125765322633818E-2</v>
      </c>
      <c r="XFA83" s="21">
        <v>8.2498000000000005</v>
      </c>
      <c r="XFB83" s="4">
        <v>9.0881780822815266</v>
      </c>
    </row>
    <row r="84" spans="1:28 16381:16382" x14ac:dyDescent="0.25">
      <c r="A84" s="20" t="str">
        <f>IFERROR(_xlfn.RANK.AVG(P84,P$5:P$92,'Market Summary'!$XFC$1),"")</f>
        <v/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24</v>
      </c>
      <c r="J84" s="20" t="str">
        <f t="shared" si="12"/>
        <v/>
      </c>
      <c r="K84" s="20" t="str">
        <f t="shared" si="13"/>
        <v/>
      </c>
      <c r="L84" s="20">
        <f t="shared" si="14"/>
        <v>10</v>
      </c>
      <c r="M84" s="20"/>
      <c r="N84" s="25" t="s">
        <v>97</v>
      </c>
      <c r="O84" s="47">
        <v>16.95</v>
      </c>
      <c r="P84" s="43" t="s">
        <v>116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4.4401697567514553</v>
      </c>
      <c r="Y84" s="43" t="s">
        <v>116</v>
      </c>
      <c r="Z84" s="44" t="s">
        <v>116</v>
      </c>
      <c r="AA84" s="50">
        <v>3.3508093979760201</v>
      </c>
      <c r="AB84" s="51">
        <v>0.67016187959520401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56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61.5</v>
      </c>
      <c r="L85" s="20">
        <f t="shared" si="14"/>
        <v>22</v>
      </c>
      <c r="M85" s="20"/>
      <c r="N85" s="25" t="s">
        <v>98</v>
      </c>
      <c r="O85" s="47" t="s">
        <v>172</v>
      </c>
      <c r="P85" s="43">
        <v>-1.5957446808510523E-2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1.5970348787403241</v>
      </c>
      <c r="W85" s="48" t="s">
        <v>116</v>
      </c>
      <c r="X85" s="49" t="s">
        <v>116</v>
      </c>
      <c r="Y85" s="43">
        <v>0.62616040094801129</v>
      </c>
      <c r="Z85" s="44">
        <v>0</v>
      </c>
      <c r="AA85" s="50">
        <v>2.0469811127272828</v>
      </c>
      <c r="AB85" s="51">
        <v>0.4093962225454566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29.5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42</v>
      </c>
      <c r="H86" s="20">
        <f t="shared" si="10"/>
        <v>54</v>
      </c>
      <c r="I86" s="20">
        <f t="shared" si="11"/>
        <v>52</v>
      </c>
      <c r="J86" s="20">
        <f t="shared" si="12"/>
        <v>42</v>
      </c>
      <c r="K86" s="20">
        <f t="shared" si="13"/>
        <v>44</v>
      </c>
      <c r="L86" s="20">
        <f t="shared" si="14"/>
        <v>45</v>
      </c>
      <c r="M86" s="20"/>
      <c r="N86" s="25" t="s">
        <v>99</v>
      </c>
      <c r="O86" s="47" t="s">
        <v>173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10.027996842469541</v>
      </c>
      <c r="Y86" s="43">
        <v>0.13738264129128108</v>
      </c>
      <c r="Z86" s="44">
        <v>3.2603603603603599E-2</v>
      </c>
      <c r="AA86" s="50">
        <v>0.50687770574311619</v>
      </c>
      <c r="AB86" s="51">
        <v>0.10137554114862324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29.5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17</v>
      </c>
      <c r="I87" s="20">
        <f t="shared" si="11"/>
        <v>21</v>
      </c>
      <c r="J87" s="20">
        <f t="shared" si="12"/>
        <v>26</v>
      </c>
      <c r="K87" s="20">
        <f t="shared" si="13"/>
        <v>4</v>
      </c>
      <c r="L87" s="20">
        <f t="shared" si="14"/>
        <v>38</v>
      </c>
      <c r="M87" s="20"/>
      <c r="N87" s="25" t="s">
        <v>100</v>
      </c>
      <c r="O87" s="47" t="s">
        <v>174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5.2542929543205545</v>
      </c>
      <c r="W87" s="48">
        <v>-0.45482540438519603</v>
      </c>
      <c r="X87" s="49">
        <v>4.0907460056245819</v>
      </c>
      <c r="Y87" s="43">
        <v>0.19032056428785715</v>
      </c>
      <c r="Z87" s="44">
        <v>0.13793181818181818</v>
      </c>
      <c r="AA87" s="50">
        <v>0.7145074805809053</v>
      </c>
      <c r="AB87" s="51">
        <v>0.14290149611618097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55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29.5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 t="str">
        <f t="shared" si="9"/>
        <v/>
      </c>
      <c r="H89" s="20" t="str">
        <f t="shared" si="10"/>
        <v/>
      </c>
      <c r="I89" s="20">
        <f t="shared" si="11"/>
        <v>65</v>
      </c>
      <c r="J89" s="20" t="str">
        <f t="shared" si="12"/>
        <v/>
      </c>
      <c r="K89" s="20">
        <f t="shared" si="13"/>
        <v>8</v>
      </c>
      <c r="L89" s="20">
        <f t="shared" si="14"/>
        <v>29</v>
      </c>
      <c r="M89" s="20"/>
      <c r="N89" s="25" t="s">
        <v>102</v>
      </c>
      <c r="O89" s="47" t="s">
        <v>175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 t="s">
        <v>116</v>
      </c>
      <c r="W89" s="48" t="s">
        <v>116</v>
      </c>
      <c r="X89" s="49">
        <v>1370.754939209776</v>
      </c>
      <c r="Y89" s="43" t="s">
        <v>116</v>
      </c>
      <c r="Z89" s="44">
        <v>0.12503482142857142</v>
      </c>
      <c r="AA89" s="50">
        <v>1.5926139037253244</v>
      </c>
      <c r="AB89" s="51">
        <v>0.31852278074506479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29.5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19</v>
      </c>
      <c r="H90" s="20">
        <f t="shared" si="10"/>
        <v>7</v>
      </c>
      <c r="I90" s="20" t="str">
        <f t="shared" si="11"/>
        <v/>
      </c>
      <c r="J90" s="20">
        <f t="shared" si="12"/>
        <v>19</v>
      </c>
      <c r="K90" s="20">
        <f t="shared" si="13"/>
        <v>6</v>
      </c>
      <c r="L90" s="20">
        <f t="shared" si="14"/>
        <v>6</v>
      </c>
      <c r="M90" s="20"/>
      <c r="N90" s="25" t="s">
        <v>103</v>
      </c>
      <c r="O90" s="47" t="s">
        <v>133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4.5514481252809578</v>
      </c>
      <c r="W90" s="48">
        <v>-0.70792459489664306</v>
      </c>
      <c r="X90" s="49" t="s">
        <v>176</v>
      </c>
      <c r="Y90" s="43">
        <v>0.21971029274079021</v>
      </c>
      <c r="Z90" s="44">
        <v>0.13043478260869565</v>
      </c>
      <c r="AA90" s="50">
        <v>4.5347383080756414</v>
      </c>
      <c r="AB90" s="51">
        <v>0.90694766161512796</v>
      </c>
      <c r="XFA90" s="21">
        <v>0.15</v>
      </c>
      <c r="XFB90" s="4">
        <v>15.58312697938511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55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>
        <f>IFERROR(_xlfn.RANK.AVG(P92,P$5:P$92,'Market Summary'!$XFC$1),"")</f>
        <v>29.5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8</v>
      </c>
      <c r="H92" s="20">
        <f t="shared" si="10"/>
        <v>58</v>
      </c>
      <c r="I92" s="20">
        <f t="shared" si="11"/>
        <v>16</v>
      </c>
      <c r="J92" s="20">
        <f t="shared" si="12"/>
        <v>8</v>
      </c>
      <c r="K92" s="20">
        <f t="shared" si="13"/>
        <v>61.5</v>
      </c>
      <c r="L92" s="20">
        <f t="shared" si="14"/>
        <v>11</v>
      </c>
      <c r="M92" s="20"/>
      <c r="N92" s="25" t="s">
        <v>105</v>
      </c>
      <c r="O92" s="52" t="s">
        <v>121</v>
      </c>
      <c r="P92" s="53">
        <v>0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2.6889561961361075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0.66787953266781896</v>
      </c>
    </row>
  </sheetData>
  <sheetProtection algorithmName="SHA-512" hashValue="Cke+OPZHrvInZRF3HMHkbjBdyAnxRA9Gw/Hngch4T0SnubsmI7mEAWZua2q/N8Qky9hCIVLo0U7oaEDchvsBMA==" saltValue="hg2OvWBKuGEAEsBJt5vHFQ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2019-10-08T13:47:38Z</dcterms:modified>
</cp:coreProperties>
</file>