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3722B880-FBA0-4240-8B86-642373ADCA9D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H5" i="1" l="1"/>
  <c r="K24" i="1"/>
  <c r="K36" i="1"/>
  <c r="H43" i="1"/>
  <c r="G45" i="1"/>
  <c r="K45" i="1"/>
  <c r="K47" i="1"/>
  <c r="G55" i="1"/>
  <c r="H61" i="1"/>
  <c r="K61" i="1"/>
  <c r="K63" i="1"/>
  <c r="K67" i="1"/>
  <c r="H71" i="1"/>
  <c r="J79" i="1"/>
  <c r="K79" i="1"/>
  <c r="J88" i="1"/>
  <c r="K88" i="1"/>
  <c r="J91" i="1"/>
  <c r="G5" i="1"/>
  <c r="G6" i="1"/>
  <c r="G9" i="1"/>
  <c r="K9" i="1"/>
  <c r="G11" i="1"/>
  <c r="K11" i="1"/>
  <c r="G25" i="1"/>
  <c r="K29" i="1"/>
  <c r="K33" i="1"/>
  <c r="K38" i="1"/>
  <c r="G43" i="1"/>
  <c r="K43" i="1"/>
  <c r="K55" i="1"/>
  <c r="K91" i="1"/>
  <c r="XFB1" i="2"/>
  <c r="XFC1" i="2"/>
  <c r="C5" i="1" s="1"/>
  <c r="J5" i="1" l="1"/>
  <c r="G71" i="1"/>
  <c r="H89" i="1"/>
  <c r="H66" i="1"/>
  <c r="H56" i="1"/>
  <c r="H45" i="1"/>
  <c r="J38" i="1"/>
  <c r="H38" i="1"/>
  <c r="J61" i="1"/>
  <c r="J55" i="1"/>
  <c r="H55" i="1"/>
  <c r="J41" i="1"/>
  <c r="H41" i="1"/>
  <c r="H29" i="1"/>
  <c r="J25" i="1"/>
  <c r="H25" i="1"/>
  <c r="J11" i="1"/>
  <c r="H11" i="1"/>
  <c r="J24" i="1"/>
  <c r="H24" i="1"/>
  <c r="J49" i="1"/>
  <c r="H49" i="1"/>
  <c r="J47" i="1"/>
  <c r="H47" i="1"/>
  <c r="J32" i="1"/>
  <c r="H32" i="1"/>
  <c r="G61" i="1"/>
  <c r="G84" i="1"/>
  <c r="H84" i="1"/>
  <c r="J71" i="1"/>
  <c r="J67" i="1"/>
  <c r="H67" i="1"/>
  <c r="J63" i="1"/>
  <c r="H63" i="1"/>
  <c r="J43" i="1"/>
  <c r="J36" i="1"/>
  <c r="H36" i="1"/>
  <c r="J9" i="1"/>
  <c r="H9" i="1"/>
  <c r="H6" i="1"/>
  <c r="H33" i="1"/>
  <c r="E92" i="1"/>
  <c r="B75" i="1"/>
  <c r="G86" i="1"/>
  <c r="G49" i="1"/>
  <c r="G63" i="1"/>
  <c r="G38" i="1"/>
  <c r="G67" i="1"/>
  <c r="G47" i="1"/>
  <c r="J84" i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J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H60" i="1" l="1"/>
  <c r="H85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42" i="1" l="1"/>
  <c r="I51" i="1"/>
  <c r="I11" i="1"/>
  <c r="I68" i="1"/>
  <c r="I35" i="1"/>
  <c r="I60" i="1"/>
  <c r="I52" i="1"/>
  <c r="I33" i="1"/>
  <c r="I77" i="1"/>
  <c r="I62" i="1"/>
  <c r="I9" i="1"/>
  <c r="I34" i="1"/>
  <c r="I26" i="1"/>
  <c r="I92" i="1"/>
  <c r="I65" i="1"/>
  <c r="I41" i="1"/>
  <c r="I30" i="1"/>
  <c r="I48" i="1"/>
  <c r="I20" i="1"/>
  <c r="I19" i="1"/>
  <c r="I74" i="1"/>
  <c r="I15" i="1"/>
  <c r="I83" i="1"/>
  <c r="I67" i="1"/>
  <c r="I72" i="1"/>
  <c r="I28" i="1"/>
  <c r="I81" i="1"/>
  <c r="I70" i="1"/>
  <c r="I32" i="1"/>
  <c r="I47" i="1"/>
  <c r="I76" i="1"/>
  <c r="I69" i="1"/>
  <c r="I79" i="1"/>
  <c r="I63" i="1"/>
  <c r="I56" i="1"/>
  <c r="I90" i="1"/>
  <c r="I64" i="1"/>
  <c r="I39" i="1"/>
  <c r="I54" i="1"/>
  <c r="I21" i="1"/>
  <c r="I46" i="1"/>
  <c r="I84" i="1"/>
  <c r="I43" i="1"/>
  <c r="I73" i="1"/>
  <c r="I45" i="1"/>
  <c r="I91" i="1"/>
  <c r="I87" i="1"/>
  <c r="I61" i="1"/>
  <c r="I50" i="1"/>
  <c r="I27" i="1"/>
  <c r="I44" i="1"/>
  <c r="I55" i="1"/>
  <c r="I29" i="1"/>
  <c r="I89" i="1"/>
  <c r="I66" i="1"/>
  <c r="I58" i="1"/>
  <c r="I40" i="1"/>
  <c r="I53" i="1"/>
  <c r="I22" i="1"/>
  <c r="I17" i="1"/>
  <c r="I16" i="1"/>
  <c r="I8" i="1"/>
  <c r="I86" i="1"/>
  <c r="I36" i="1"/>
  <c r="I71" i="1"/>
  <c r="I78" i="1"/>
  <c r="I38" i="1"/>
  <c r="I10" i="1"/>
  <c r="I88" i="1"/>
  <c r="I13" i="1"/>
  <c r="I18" i="1"/>
  <c r="I80" i="1"/>
  <c r="I75" i="1"/>
  <c r="I24" i="1"/>
  <c r="I57" i="1"/>
  <c r="I37" i="1"/>
  <c r="I7" i="1"/>
  <c r="I31" i="1"/>
  <c r="I49" i="1"/>
  <c r="I82" i="1"/>
  <c r="I14" i="1"/>
  <c r="I12" i="1"/>
  <c r="I23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7" i="1"/>
  <c r="L59" i="1"/>
  <c r="L10" i="1"/>
  <c r="L58" i="1"/>
  <c r="L79" i="1"/>
  <c r="L27" i="1"/>
  <c r="L47" i="1"/>
  <c r="L75" i="1"/>
  <c r="L35" i="1"/>
  <c r="L65" i="1"/>
  <c r="L24" i="1"/>
  <c r="L13" i="1"/>
  <c r="L83" i="1"/>
  <c r="L57" i="1"/>
  <c r="L7" i="1"/>
  <c r="L32" i="1"/>
  <c r="L51" i="1"/>
  <c r="L48" i="1"/>
  <c r="L17" i="1"/>
  <c r="L19" i="1"/>
  <c r="L74" i="1"/>
  <c r="L6" i="1"/>
  <c r="L11" i="1"/>
  <c r="L78" i="1"/>
  <c r="L87" i="1"/>
  <c r="L88" i="1"/>
  <c r="L38" i="1"/>
  <c r="L80" i="1"/>
  <c r="L43" i="1"/>
  <c r="L71" i="1"/>
  <c r="L84" i="1"/>
  <c r="L28" i="1"/>
  <c r="L55" i="1"/>
  <c r="L69" i="1"/>
  <c r="L44" i="1"/>
  <c r="L18" i="1"/>
  <c r="L40" i="1"/>
  <c r="L30" i="1"/>
  <c r="L54" i="1"/>
  <c r="L22" i="1"/>
  <c r="L20" i="1"/>
  <c r="L15" i="1"/>
  <c r="L85" i="1"/>
  <c r="L91" i="1"/>
  <c r="L36" i="1"/>
  <c r="L34" i="1"/>
  <c r="L92" i="1"/>
  <c r="L5" i="1"/>
  <c r="L50" i="1"/>
  <c r="L89" i="1"/>
  <c r="L29" i="1"/>
  <c r="L26" i="1"/>
  <c r="L62" i="1"/>
  <c r="L66" i="1"/>
  <c r="L33" i="1"/>
  <c r="L68" i="1"/>
  <c r="L81" i="1"/>
  <c r="L86" i="1"/>
  <c r="L41" i="1"/>
  <c r="L31" i="1"/>
  <c r="L53" i="1"/>
  <c r="L82" i="1"/>
  <c r="L23" i="1"/>
  <c r="L16" i="1"/>
  <c r="L46" i="1"/>
  <c r="L61" i="1"/>
  <c r="L60" i="1"/>
  <c r="L76" i="1"/>
  <c r="L64" i="1"/>
  <c r="L63" i="1"/>
  <c r="L77" i="1"/>
  <c r="L45" i="1"/>
  <c r="L72" i="1"/>
  <c r="L25" i="1"/>
  <c r="L37" i="1"/>
  <c r="L9" i="1"/>
  <c r="L73" i="1"/>
  <c r="L70" i="1"/>
  <c r="L90" i="1"/>
  <c r="L56" i="1"/>
  <c r="L39" i="1"/>
  <c r="L52" i="1"/>
  <c r="L49" i="1"/>
  <c r="L21" i="1"/>
  <c r="L14" i="1"/>
  <c r="L12" i="1"/>
  <c r="L8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<sst xmlns="http://schemas.openxmlformats.org/spreadsheetml/2006/main" count="380" uniqueCount="182">
  <si>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</si>
  <si>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</si>
  <si>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</si>
  <si>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</si>
  <si>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</si>
  <si>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</si>
  <si>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</si>
  <si>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</si>
  <si>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</si>
  <si>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</si>
  <si>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</si>
  <si>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</si>
  <si>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</si>
  <si>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</si>
  <si>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</si>
  <si>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</si>
  <si>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</si>
  <si>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</si>
  <si>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</si>
  <si>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</si>
  <si>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</si>
  <si>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</si>
  <si>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</si>
  <si>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</si>
  <si>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</si>
  <si>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</si>
  <si>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</si>
  <si>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</si>
  <si>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</si>
  <si>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</si>
  <si>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</si>
  <si>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</si>
  <si>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</si>
  <si>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</si>
  <si>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</si>
  <si>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</si>
  <si>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</si>
  <si>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</si>
  <si>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</si>
  <si>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</si>
  <si>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</si>
  <si>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</si>
  <si>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</si>
  <si>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</si>
  <si>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</si>
  <si>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</si>
  <si>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</si>
  <si>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</si>
  <si>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</si>
  <si>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</si>
  <si>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</si>
  <si>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</si>
  <si>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</si>
  <si>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</si>
  <si>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</si>
  <si>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</si>
  <si>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</si>
  <si>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</si>
  <si>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</si>
  <si>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</si>
  <si>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</si>
  <si>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</si>
  <si>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</si>
  <si>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</si>
  <si>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</si>
  <si>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</si>
  <si>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</si>
  <si>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</si>
  <si>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</si>
  <si>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</si>
  <si>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</si>
  <si>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</si>
  <si>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</si>
  <si>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</si>
  <si>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</si>
  <si>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</si>
  <si>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</si>
  <si>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</si>
  <si>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</si>
  <si>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</si>
  <si>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</si>
  <si>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</si>
  <si>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</si>
  <si>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</si>
  <si>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</si>
  <si>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</si>
  <si>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</si>
  <si>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</si>
  <si>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</si>
  <si>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</si>
  <si>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</si>
  <si>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</si>
  <si>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</si>
  <si>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</si>
  <si>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</si>
  <si>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</si>
  <si>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</si>
  <si>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</si>
  <si>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</si>
  <si>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</si>
  <si>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</si>
  <si>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</si>
  <si>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</si>
  <si>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</si>
  <si>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</si>
  <si>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</si>
  <si>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</si>
  <si>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</si>
  <si>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</si>
  <si>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</si>
  <si>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</si>
  <si>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</si>
  <si>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</si>
  <si>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</si>
  <si>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</si>
  <si>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02/09/2019 14:39:30.030</t>
  </si>
  <si>
    <t/>
  </si>
  <si>
    <t>0.42</t>
  </si>
  <si>
    <t>41.75</t>
  </si>
  <si>
    <t>44.80</t>
  </si>
  <si>
    <t>2.45</t>
  </si>
  <si>
    <t>6.50</t>
  </si>
  <si>
    <t>7.30</t>
  </si>
  <si>
    <t>4.70</t>
  </si>
  <si>
    <t>1.58</t>
  </si>
  <si>
    <t>1.60</t>
  </si>
  <si>
    <t>27.20</t>
  </si>
  <si>
    <t>38.00</t>
  </si>
  <si>
    <t>2.50</t>
  </si>
  <si>
    <t>6.20</t>
  </si>
  <si>
    <t>7.00</t>
  </si>
  <si>
    <t>0.60</t>
  </si>
  <si>
    <t>17.55</t>
  </si>
  <si>
    <t>1.38</t>
  </si>
  <si>
    <t>41.40</t>
  </si>
  <si>
    <t>10.00</t>
  </si>
  <si>
    <t>51.50</t>
  </si>
  <si>
    <t>17.40</t>
  </si>
  <si>
    <t>160.00</t>
  </si>
  <si>
    <t>14.30</t>
  </si>
  <si>
    <t>7.50</t>
  </si>
  <si>
    <t>24.75</t>
  </si>
  <si>
    <t>4.05</t>
  </si>
  <si>
    <t>5.90</t>
  </si>
  <si>
    <t>1.04</t>
  </si>
  <si>
    <t>4.50</t>
  </si>
  <si>
    <t>29.45</t>
  </si>
  <si>
    <t>18.55</t>
  </si>
  <si>
    <t>1.50</t>
  </si>
  <si>
    <t>9.30</t>
  </si>
  <si>
    <t>21.00</t>
  </si>
  <si>
    <t>8.50</t>
  </si>
  <si>
    <t>13.70</t>
  </si>
  <si>
    <t>1.02</t>
  </si>
  <si>
    <t>13.00</t>
  </si>
  <si>
    <t>1,319.00</t>
  </si>
  <si>
    <t>7.45</t>
  </si>
  <si>
    <t>2.00</t>
  </si>
  <si>
    <t>0.50</t>
  </si>
  <si>
    <t>0.23</t>
  </si>
  <si>
    <t>1.43</t>
  </si>
  <si>
    <t>6.12</t>
  </si>
  <si>
    <t>4.29</t>
  </si>
  <si>
    <t>0.64</t>
  </si>
  <si>
    <t>0.30</t>
  </si>
  <si>
    <t>0.48</t>
  </si>
  <si>
    <t>1.80</t>
  </si>
  <si>
    <t>0.21</t>
  </si>
  <si>
    <t>1.90</t>
  </si>
  <si>
    <t>0.20</t>
  </si>
  <si>
    <t>0.38</t>
  </si>
  <si>
    <t>16.80</t>
  </si>
  <si>
    <t>2.80</t>
  </si>
  <si>
    <t>16.45</t>
  </si>
  <si>
    <t>158.00</t>
  </si>
  <si>
    <t>18.80</t>
  </si>
  <si>
    <t>3.95</t>
  </si>
  <si>
    <t>397.70</t>
  </si>
  <si>
    <t>100.00</t>
  </si>
  <si>
    <t>1.39</t>
  </si>
  <si>
    <t>1.13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</si>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</sst>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CCNN</v>
      </c>
      <c r="C3" s="13">
        <f>_xlfn.IFNA(VLOOKUP(B3,'Daily Report'!$N:$AB,MATCH(C$2,'Daily Report'!$N$3:$AB$3,0),FALSE),"")</f>
        <v>9.7791798107255357E-2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UBA</v>
      </c>
      <c r="C4" s="15">
        <f>_xlfn.IFNA(VLOOKUP(B4,'Daily Report'!$N:$AB,MATCH(C$2,'Daily Report'!$N$3:$AB$3,0),FALSE),"")</f>
        <v>5.9829059829059839E-2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NESTLE</v>
      </c>
      <c r="C5" s="15">
        <f>_xlfn.IFNA(VLOOKUP(B5,'Daily Report'!$N:$AB,MATCH(C$2,'Daily Report'!$N$3:$AB$3,0),FALSE),"")</f>
        <v>5.9437751004016048E-2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GLAXOSMITH</v>
      </c>
      <c r="C6" s="15">
        <f>_xlfn.IFNA(VLOOKUP(B6,'Daily Report'!$N:$AB,MATCH(C$2,'Daily Report'!$N$3:$AB$3,0),FALSE),"")</f>
        <v>3.4722222222222321E-2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UNILEVER</v>
      </c>
      <c r="C7" s="15">
        <f>_xlfn.IFNA(VLOOKUP(B7,'Daily Report'!$N:$AB,MATCH(C$2,'Daily Report'!$N$3:$AB$3,0),FALSE),"")</f>
        <v>3.3333333333333215E-2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INTBREW</v>
      </c>
      <c r="C8" s="15">
        <f>_xlfn.IFNA(VLOOKUP(B8,'Daily Report'!$N:$AB,MATCH(C$2,'Daily Report'!$N$3:$AB$3,0),FALSE),"")</f>
        <v>2.564102564102555E-2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UBN</v>
      </c>
      <c r="C9" s="15">
        <f>_xlfn.IFNA(VLOOKUP(B9,'Daily Report'!$N:$AB,MATCH(C$2,'Daily Report'!$N$3:$AB$3,0),FALSE),"")</f>
        <v>2.1897810218978186E-2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ZENITHBANK</v>
      </c>
      <c r="C10" s="15">
        <f>_xlfn.IFNA(VLOOKUP(B10,'Daily Report'!$N:$AB,MATCH(C$2,'Daily Report'!$N$3:$AB$3,0),FALSE),"")</f>
        <v>2.0348837209302362E-2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HONYFLOUR</v>
      </c>
      <c r="C11" s="15">
        <f>_xlfn.IFNA(VLOOKUP(B11,'Daily Report'!$N:$AB,MATCH(C$2,'Daily Report'!$N$3:$AB$3,0),FALSE),"")</f>
        <v>2.0000000000000018E-2</v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>TRANSCORP</v>
      </c>
      <c r="C12" s="17">
        <f>_xlfn.IFNA(VLOOKUP(B12,'Daily Report'!$N:$AB,MATCH(C$2,'Daily Report'!$N$3:$AB$3,0),FALSE),"")</f>
        <v>1.9607843137254832E-2</v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1.4512683764502228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0.94534700067116417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0.68905242905242836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0.16993200000000003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6.1700450830301703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1.6229327416388157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1.3287401845202744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0.61616847965628774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0.15950427350427351</v>
      </c>
      <c r="L16" s="64" t="str">
        <f>_xlfn.IFNA(VLOOKUP($A4,'Daily Report'!L:$AU,MATCH(M$14,'Daily Report'!$M$3:$XFD$3,0)-12,FALSE),"")</f>
        <v>FCMB</v>
      </c>
      <c r="M16" s="15">
        <f>_xlfn.IFNA(VLOOKUP(L16,'Daily Report'!$N:$AB,MATCH(M$14,'Daily Report'!$N$3:$AB$3,0),FALSE),"")</f>
        <v>5.3768067751386281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1.9485044901495387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-0.86031696622963438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1.9794852117999353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0.51321411115827331</v>
      </c>
      <c r="J17" s="64" t="str">
        <f>_xlfn.IFNA(VLOOKUP($A5,'Daily Report'!K:$AU,MATCH(K$14,'Daily Report'!$L$3:$XFD$3,0)-11,FALSE),"")</f>
        <v>DANGSUGAR</v>
      </c>
      <c r="K17" s="15">
        <f>_xlfn.IFNA(VLOOKUP(J17,'Daily Report'!$N:$AB,MATCH(K$14,'Daily Report'!$N$3:$AB$3,0),FALSE),"")</f>
        <v>0.14763529411764706</v>
      </c>
      <c r="L17" s="64" t="str">
        <f>_xlfn.IFNA(VLOOKUP($A5,'Daily Report'!L:$AU,MATCH(M$14,'Daily Report'!$M$3:$XFD$3,0)-12,FALSE),"")</f>
        <v>UACN</v>
      </c>
      <c r="M17" s="15">
        <f>_xlfn.IFNA(VLOOKUP(L17,'Daily Report'!$N:$AB,MATCH(M$14,'Daily Report'!$N$3:$AB$3,0),FALSE),"")</f>
        <v>4.8705229213512915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2.0101644128613865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2.1260391591522785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0.49747174589392967</v>
      </c>
      <c r="J18" s="64" t="str">
        <f>_xlfn.IFNA(VLOOKUP($A6,'Daily Report'!K:$AU,MATCH(K$14,'Daily Report'!$L$3:$XFD$3,0)-11,FALSE),"")</f>
        <v>UACN</v>
      </c>
      <c r="K18" s="15">
        <f>_xlfn.IFNA(VLOOKUP(J18,'Daily Report'!$N:$AB,MATCH(K$14,'Daily Report'!$N$3:$AB$3,0),FALSE),"")</f>
        <v>0.14435555555555554</v>
      </c>
      <c r="L18" s="64" t="str">
        <f>_xlfn.IFNA(VLOOKUP($A6,'Daily Report'!L:$AU,MATCH(M$14,'Daily Report'!$M$3:$XFD$3,0)-12,FALSE),"")</f>
        <v>HONYFLOUR</v>
      </c>
      <c r="M18" s="15">
        <f>_xlfn.IFNA(VLOOKUP(L18,'Daily Report'!$N:$AB,MATCH(M$14,'Daily Report'!$N$3:$AB$3,0),FALSE),"")</f>
        <v>4.6397049704652069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2.1481723807031319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-0.82928771447010474</v>
      </c>
      <c r="F19" s="64" t="str">
        <f>_xlfn.IFNA(VLOOKUP($A7,'Daily Report'!I:$AU,MATCH(G$14,'Daily Report'!$J$3:$XFD$3,0)-9,FALSE),"")</f>
        <v>ACCESS</v>
      </c>
      <c r="G19" s="67">
        <f>_xlfn.IFNA(VLOOKUP(F19,'Daily Report'!$N:$AB,MATCH(G$14,'Daily Report'!$N$3:$AB$3,0),FALSE),"")</f>
        <v>2.3153853214363993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0.46551199009116934</v>
      </c>
      <c r="J19" s="64" t="str">
        <f>_xlfn.IFNA(VLOOKUP($A7,'Daily Report'!K:$AU,MATCH(K$14,'Daily Report'!$L$3:$XFD$3,0)-11,FALSE),"")</f>
        <v>ETERNA</v>
      </c>
      <c r="K19" s="15">
        <f>_xlfn.IFNA(VLOOKUP(J19,'Daily Report'!$N:$AB,MATCH(K$14,'Daily Report'!$N$3:$AB$3,0),FALSE),"")</f>
        <v>0.14280000000000001</v>
      </c>
      <c r="L19" s="64" t="str">
        <f>_xlfn.IFNA(VLOOKUP($A7,'Daily Report'!L:$AU,MATCH(M$14,'Daily Report'!$M$3:$XFD$3,0)-12,FALSE),"")</f>
        <v>UPL</v>
      </c>
      <c r="M19" s="15">
        <f>_xlfn.IFNA(VLOOKUP(L19,'Daily Report'!$N:$AB,MATCH(M$14,'Daily Report'!$N$3:$AB$3,0),FALSE),"")</f>
        <v>4.6326982781300776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LEARNAFRCA</v>
      </c>
      <c r="C20" s="67">
        <f>_xlfn.IFNA(VLOOKUP(B20,'Daily Report'!$N:$AB,MATCH(C$14,'Daily Report'!$N$3:$AB$3,0),FALSE),"")</f>
        <v>2.1603838729409977</v>
      </c>
      <c r="D20" s="64" t="str">
        <f>_xlfn.IFNA(VLOOKUP($A8,'Daily Report'!H:$AU,MATCH(E$14,'Daily Report'!$I$3:$XFD$3,0)-8,FALSE),"")</f>
        <v>UNILEVER</v>
      </c>
      <c r="E20" s="15">
        <f>_xlfn.IFNA(VLOOKUP(D20,'Daily Report'!$N:$AB,MATCH(E$14,'Daily Report'!$N$3:$AB$3,0),FALSE),"")</f>
        <v>-0.80653558524059465</v>
      </c>
      <c r="F20" s="64" t="str">
        <f>_xlfn.IFNA(VLOOKUP($A8,'Daily Report'!I:$AU,MATCH(G$14,'Daily Report'!$J$3:$XFD$3,0)-9,FALSE),"")</f>
        <v>FIDELITYBK</v>
      </c>
      <c r="G20" s="67">
        <f>_xlfn.IFNA(VLOOKUP(F20,'Daily Report'!$N:$AB,MATCH(G$14,'Daily Report'!$N$3:$AB$3,0),FALSE),"")</f>
        <v>2.3335848021700119</v>
      </c>
      <c r="H20" s="64" t="str">
        <f>_xlfn.IFNA(VLOOKUP($A8,'Daily Report'!J:$AU,MATCH(I$14,'Daily Report'!$K$3:$XFD$3,0)-10,FALSE),"")</f>
        <v>LEARNAFRCA</v>
      </c>
      <c r="I20" s="15">
        <f>_xlfn.IFNA(VLOOKUP(H20,'Daily Report'!$N:$AB,MATCH(I$14,'Daily Report'!$N$3:$AB$3,0),FALSE),"")</f>
        <v>0.46288070028900419</v>
      </c>
      <c r="J20" s="64" t="str">
        <f>_xlfn.IFNA(VLOOKUP($A8,'Daily Report'!K:$AU,MATCH(K$14,'Daily Report'!$L$3:$XFD$3,0)-11,FALSE),"")</f>
        <v>UBA</v>
      </c>
      <c r="K20" s="15">
        <f>_xlfn.IFNA(VLOOKUP(J20,'Daily Report'!$N:$AB,MATCH(K$14,'Daily Report'!$N$3:$AB$3,0),FALSE),"")</f>
        <v>0.1371290322580645</v>
      </c>
      <c r="L20" s="64" t="str">
        <f>_xlfn.IFNA(VLOOKUP($A8,'Daily Report'!L:$AU,MATCH(M$14,'Daily Report'!$M$3:$XFD$3,0)-12,FALSE),"")</f>
        <v>MBENEFIT</v>
      </c>
      <c r="M20" s="15">
        <f>_xlfn.IFNA(VLOOKUP(L20,'Daily Report'!$N:$AB,MATCH(M$14,'Daily Report'!$N$3:$AB$3,0),FALSE),"")</f>
        <v>4.5970791416620038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FCMB</v>
      </c>
      <c r="C21" s="67">
        <f>_xlfn.IFNA(VLOOKUP(B21,'Daily Report'!$N:$AB,MATCH(C$14,'Daily Report'!$N$3:$AB$3,0),FALSE),"")</f>
        <v>2.1821419964615467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-0.71088781812403745</v>
      </c>
      <c r="F21" s="64" t="str">
        <f>_xlfn.IFNA(VLOOKUP($A9,'Daily Report'!I:$AU,MATCH(G$14,'Daily Report'!$J$3:$XFD$3,0)-9,FALSE),"")</f>
        <v>UBA</v>
      </c>
      <c r="G21" s="67">
        <f>_xlfn.IFNA(VLOOKUP(F21,'Daily Report'!$N:$AB,MATCH(G$14,'Daily Report'!$N$3:$AB$3,0),FALSE),"")</f>
        <v>2.4640393889844088</v>
      </c>
      <c r="H21" s="64" t="str">
        <f>_xlfn.IFNA(VLOOKUP($A9,'Daily Report'!J:$AU,MATCH(I$14,'Daily Report'!$K$3:$XFD$3,0)-10,FALSE),"")</f>
        <v>FCMB</v>
      </c>
      <c r="I21" s="15">
        <f>_xlfn.IFNA(VLOOKUP(H21,'Daily Report'!$N:$AB,MATCH(I$14,'Daily Report'!$N$3:$AB$3,0),FALSE),"")</f>
        <v>0.4582653198653206</v>
      </c>
      <c r="J21" s="64" t="str">
        <f>_xlfn.IFNA(VLOOKUP($A9,'Daily Report'!K:$AU,MATCH(K$14,'Daily Report'!$L$3:$XFD$3,0)-11,FALSE),"")</f>
        <v>CUTIX</v>
      </c>
      <c r="K21" s="15">
        <f>_xlfn.IFNA(VLOOKUP(J21,'Daily Report'!$N:$AB,MATCH(K$14,'Daily Report'!$N$3:$AB$3,0),FALSE),"")</f>
        <v>0.13332333333333338</v>
      </c>
      <c r="L21" s="64" t="str">
        <f>_xlfn.IFNA(VLOOKUP($A9,'Daily Report'!L:$AU,MATCH(M$14,'Daily Report'!$M$3:$XFD$3,0)-12,FALSE),"")</f>
        <v>IKEJAHOTEL</v>
      </c>
      <c r="M21" s="15">
        <f>_xlfn.IFNA(VLOOKUP(L21,'Daily Report'!$N:$AB,MATCH(M$14,'Daily Report'!$N$3:$AB$3,0),FALSE),"")</f>
        <v>4.5330551320389292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IKEJAHOTEL</v>
      </c>
      <c r="C22" s="67">
        <f>_xlfn.IFNA(VLOOKUP(B22,'Daily Report'!$N:$AB,MATCH(C$14,'Daily Report'!$N$3:$AB$3,0),FALSE),"")</f>
        <v>2.220455073871928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-0.68301391615321405</v>
      </c>
      <c r="F22" s="64" t="str">
        <f>_xlfn.IFNA(VLOOKUP($A10,'Daily Report'!I:$AU,MATCH(G$14,'Daily Report'!$J$3:$XFD$3,0)-9,FALSE),"")</f>
        <v>REGALINS</v>
      </c>
      <c r="G22" s="67">
        <f>_xlfn.IFNA(VLOOKUP(F22,'Daily Report'!$N:$AB,MATCH(G$14,'Daily Report'!$N$3:$AB$3,0),FALSE),"")</f>
        <v>2.4998136633266044</v>
      </c>
      <c r="H22" s="64" t="str">
        <f>_xlfn.IFNA(VLOOKUP($A10,'Daily Report'!J:$AU,MATCH(I$14,'Daily Report'!$K$3:$XFD$3,0)-10,FALSE),"")</f>
        <v>IKEJAHOTEL</v>
      </c>
      <c r="I22" s="15">
        <f>_xlfn.IFNA(VLOOKUP(H22,'Daily Report'!$N:$AB,MATCH(I$14,'Daily Report'!$N$3:$AB$3,0),FALSE),"")</f>
        <v>0.45035813233376787</v>
      </c>
      <c r="J22" s="64" t="str">
        <f>_xlfn.IFNA(VLOOKUP($A10,'Daily Report'!K:$AU,MATCH(K$14,'Daily Report'!$L$3:$XFD$3,0)-11,FALSE),"")</f>
        <v>LASACO</v>
      </c>
      <c r="K22" s="15">
        <f>_xlfn.IFNA(VLOOKUP(J22,'Daily Report'!$N:$AB,MATCH(K$14,'Daily Report'!$N$3:$AB$3,0),FALSE),"")</f>
        <v>0.1333</v>
      </c>
      <c r="L22" s="64" t="str">
        <f>_xlfn.IFNA(VLOOKUP($A10,'Daily Report'!L:$AU,MATCH(M$14,'Daily Report'!$M$3:$XFD$3,0)-12,FALSE),"")</f>
        <v>UNIONDAC</v>
      </c>
      <c r="M22" s="15">
        <f>_xlfn.IFNA(VLOOKUP(L22,'Daily Report'!$N:$AB,MATCH(M$14,'Daily Report'!$N$3:$AB$3,0),FALSE),"")</f>
        <v>4.5084530543549812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UPL</v>
      </c>
      <c r="C23" s="67">
        <f>_xlfn.IFNA(VLOOKUP(B23,'Daily Report'!$N:$AB,MATCH(C$14,'Daily Report'!$N$3:$AB$3,0),FALSE),"")</f>
        <v>2.3919729426115275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-0.67755690757052789</v>
      </c>
      <c r="F23" s="64" t="str">
        <f>_xlfn.IFNA(VLOOKUP($A11,'Daily Report'!I:$AU,MATCH(G$14,'Daily Report'!$J$3:$XFD$3,0)-9,FALSE),"")</f>
        <v>UACN</v>
      </c>
      <c r="G23" s="67">
        <f>_xlfn.IFNA(VLOOKUP(F23,'Daily Report'!$N:$AB,MATCH(G$14,'Daily Report'!$N$3:$AB$3,0),FALSE),"")</f>
        <v>2.5218561478403858</v>
      </c>
      <c r="H23" s="64" t="str">
        <f>_xlfn.IFNA(VLOOKUP($A11,'Daily Report'!J:$AU,MATCH(I$14,'Daily Report'!$K$3:$XFD$3,0)-10,FALSE),"")</f>
        <v>UPL</v>
      </c>
      <c r="I23" s="15">
        <f>_xlfn.IFNA(VLOOKUP(H23,'Daily Report'!$N:$AB,MATCH(I$14,'Daily Report'!$N$3:$AB$3,0),FALSE),"")</f>
        <v>0.41806492965936809</v>
      </c>
      <c r="J23" s="64" t="str">
        <f>_xlfn.IFNA(VLOOKUP($A11,'Daily Report'!K:$AU,MATCH(K$14,'Daily Report'!$L$3:$XFD$3,0)-11,FALSE),"")</f>
        <v>UPL</v>
      </c>
      <c r="K23" s="15">
        <f>_xlfn.IFNA(VLOOKUP(J23,'Daily Report'!$N:$AB,MATCH(K$14,'Daily Report'!$N$3:$AB$3,0),FALSE),"")</f>
        <v>0.13274336283185842</v>
      </c>
      <c r="L23" s="64" t="str">
        <f>_xlfn.IFNA(VLOOKUP($A11,'Daily Report'!L:$AU,MATCH(M$14,'Daily Report'!$M$3:$XFD$3,0)-12,FALSE),"")</f>
        <v>FIDELITYBK</v>
      </c>
      <c r="M23" s="15">
        <f>_xlfn.IFNA(VLOOKUP(L23,'Daily Report'!$N:$AB,MATCH(M$14,'Daily Report'!$N$3:$AB$3,0),FALSE),"")</f>
        <v>3.9528333377793938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CILEASING</v>
      </c>
      <c r="C24" s="68">
        <f>_xlfn.IFNA(VLOOKUP(B24,'Daily Report'!$N:$AB,MATCH(C$14,'Daily Report'!$N$3:$AB$3,0),FALSE),"")</f>
        <v>2.4637783403074387</v>
      </c>
      <c r="D24" s="65" t="str">
        <f>_xlfn.IFNA(VLOOKUP($A12,'Daily Report'!H:$AU,MATCH(E$14,'Daily Report'!$I$3:$XFD$3,0)-8,FALSE),"")</f>
        <v>FBNH</v>
      </c>
      <c r="E24" s="17">
        <f>_xlfn.IFNA(VLOOKUP(D24,'Daily Report'!$N:$AB,MATCH(E$14,'Daily Report'!$N$3:$AB$3,0),FALSE),"")</f>
        <v>-0.6556155117254312</v>
      </c>
      <c r="F24" s="65" t="str">
        <f>_xlfn.IFNA(VLOOKUP($A12,'Daily Report'!I:$AU,MATCH(G$14,'Daily Report'!$J$3:$XFD$3,0)-9,FALSE),"")</f>
        <v>FBNH</v>
      </c>
      <c r="G24" s="68">
        <f>_xlfn.IFNA(VLOOKUP(F24,'Daily Report'!$N:$AB,MATCH(G$14,'Daily Report'!$N$3:$AB$3,0),FALSE),"")</f>
        <v>2.750510589868056</v>
      </c>
      <c r="H24" s="65" t="str">
        <f>_xlfn.IFNA(VLOOKUP($A12,'Daily Report'!J:$AU,MATCH(I$14,'Daily Report'!$K$3:$XFD$3,0)-10,FALSE),"")</f>
        <v>CILEASING</v>
      </c>
      <c r="I24" s="17">
        <f>_xlfn.IFNA(VLOOKUP(H24,'Daily Report'!$N:$AB,MATCH(I$14,'Daily Report'!$N$3:$AB$3,0),FALSE),"")</f>
        <v>0.40588066858125582</v>
      </c>
      <c r="J24" s="65" t="str">
        <f>_xlfn.IFNA(VLOOKUP($A12,'Daily Report'!K:$AU,MATCH(K$14,'Daily Report'!$L$3:$XFD$3,0)-11,FALSE),"")</f>
        <v>CONOIL</v>
      </c>
      <c r="K24" s="17">
        <f>_xlfn.IFNA(VLOOKUP(J24,'Daily Report'!$N:$AB,MATCH(K$14,'Daily Report'!$N$3:$AB$3,0),FALSE),"")</f>
        <v>0.11904761904761904</v>
      </c>
      <c r="L24" s="65" t="str">
        <f>_xlfn.IFNA(VLOOKUP($A12,'Daily Report'!L:$AU,MATCH(M$14,'Daily Report'!$M$3:$XFD$3,0)-12,FALSE),"")</f>
        <v>ETERNA</v>
      </c>
      <c r="M24" s="17">
        <f>_xlfn.IFNA(VLOOKUP(L24,'Daily Report'!$N:$AB,MATCH(M$14,'Daily Report'!$N$3:$AB$3,0),FALSE),"")</f>
        <v>3.8964806064934363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6" sqref="O6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61.5</v>
      </c>
      <c r="L5" s="20">
        <f>IFERROR(_xlfn.RANK.AVG(AA5,AA$5:AA$92,0),"")</f>
        <v>55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37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61.5</v>
      </c>
      <c r="L6" s="20">
        <f t="shared" ref="L6:L37" si="5">IFERROR(_xlfn.RANK.AVG(AA6,AA$5:AA$92,0),"")</f>
        <v>69</v>
      </c>
      <c r="M6" s="20"/>
      <c r="N6" s="25" t="s">
        <v>19</v>
      </c>
      <c r="O6" s="47" t="s">
        <v>117</v>
      </c>
      <c r="P6" s="43">
        <v>0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-0.63870141515881462</v>
      </c>
      <c r="AB6" s="51">
        <v>-0.12774028303176288</v>
      </c>
      <c r="XFA6" s="21">
        <v>0</v>
      </c>
      <c r="XFB6" s="4">
        <v>16.446147136981011</v>
      </c>
    </row>
    <row r="7" spans="1:28 16381:16382" x14ac:dyDescent="0.25">
      <c r="A7" s="20">
        <f>IFERROR(_xlfn.RANK.AVG(P7,P$5:P$92,'Market Summary'!$XFC$1),"")</f>
        <v>15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34</v>
      </c>
      <c r="H7" s="20">
        <f t="shared" si="1"/>
        <v>23</v>
      </c>
      <c r="I7" s="20">
        <f t="shared" si="2"/>
        <v>38</v>
      </c>
      <c r="J7" s="20">
        <f t="shared" si="3"/>
        <v>34</v>
      </c>
      <c r="K7" s="20">
        <f t="shared" si="4"/>
        <v>27</v>
      </c>
      <c r="L7" s="20">
        <f t="shared" si="5"/>
        <v>49</v>
      </c>
      <c r="M7" s="20"/>
      <c r="N7" s="25" t="s">
        <v>20</v>
      </c>
      <c r="O7" s="47" t="s">
        <v>118</v>
      </c>
      <c r="P7" s="43">
        <v>6.0240963855422436E-3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6.2337021784522122</v>
      </c>
      <c r="Y7" s="43">
        <v>0.16219530880750579</v>
      </c>
      <c r="Z7" s="44">
        <v>7.1904191616766464E-2</v>
      </c>
      <c r="AA7" s="50">
        <v>0.29873283310710841</v>
      </c>
      <c r="AB7" s="51">
        <v>5.9746566621421637E-2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37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29</v>
      </c>
      <c r="H8" s="20">
        <f t="shared" si="1"/>
        <v>42</v>
      </c>
      <c r="I8" s="20">
        <f t="shared" si="2"/>
        <v>14</v>
      </c>
      <c r="J8" s="20">
        <f t="shared" si="3"/>
        <v>29</v>
      </c>
      <c r="K8" s="20">
        <f t="shared" si="4"/>
        <v>40</v>
      </c>
      <c r="L8" s="20">
        <f t="shared" si="5"/>
        <v>24</v>
      </c>
      <c r="M8" s="20"/>
      <c r="N8" s="25" t="s">
        <v>21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5.7311455018769566</v>
      </c>
      <c r="W8" s="48">
        <v>-0.15484956602557221</v>
      </c>
      <c r="X8" s="49">
        <v>2.9472677707027888</v>
      </c>
      <c r="Y8" s="43">
        <v>0.17448518793886822</v>
      </c>
      <c r="Z8" s="44">
        <v>4.4624999999999998E-2</v>
      </c>
      <c r="AA8" s="50">
        <v>1.8818560386115117</v>
      </c>
      <c r="AB8" s="51">
        <v>0.37637120772230226</v>
      </c>
      <c r="XFA8" s="21">
        <v>1.9991999999999999</v>
      </c>
      <c r="XFB8" s="4">
        <v>6.7812134638865569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55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37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46</v>
      </c>
      <c r="H10" s="20">
        <f t="shared" si="1"/>
        <v>29</v>
      </c>
      <c r="I10" s="20">
        <f t="shared" si="2"/>
        <v>32</v>
      </c>
      <c r="J10" s="20">
        <f t="shared" si="3"/>
        <v>46</v>
      </c>
      <c r="K10" s="20">
        <f t="shared" si="4"/>
        <v>14</v>
      </c>
      <c r="L10" s="20">
        <f t="shared" si="5"/>
        <v>36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5.112532609675001</v>
      </c>
      <c r="Y10" s="43">
        <v>0.13275218951144896</v>
      </c>
      <c r="Z10" s="44">
        <v>0.10199999999999998</v>
      </c>
      <c r="AA10" s="50">
        <v>1.0455053245070713</v>
      </c>
      <c r="AB10" s="51">
        <v>0.20910106490141422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55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37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13</v>
      </c>
      <c r="H12" s="20">
        <f t="shared" si="1"/>
        <v>38</v>
      </c>
      <c r="I12" s="20">
        <f t="shared" si="2"/>
        <v>5</v>
      </c>
      <c r="J12" s="20">
        <f t="shared" si="3"/>
        <v>13</v>
      </c>
      <c r="K12" s="20">
        <f t="shared" si="4"/>
        <v>25</v>
      </c>
      <c r="L12" s="20">
        <f t="shared" si="5"/>
        <v>15</v>
      </c>
      <c r="M12" s="20"/>
      <c r="N12" s="25" t="s">
        <v>25</v>
      </c>
      <c r="O12" s="47" t="s">
        <v>121</v>
      </c>
      <c r="P12" s="43">
        <v>0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2.8819948122935277</v>
      </c>
      <c r="W12" s="48">
        <v>-0.20423981641662392</v>
      </c>
      <c r="X12" s="49">
        <v>2.3153853214363993</v>
      </c>
      <c r="Y12" s="43">
        <v>0.34698188759201387</v>
      </c>
      <c r="Z12" s="44">
        <v>7.4633846153846162E-2</v>
      </c>
      <c r="AA12" s="50">
        <v>2.8309387161345914</v>
      </c>
      <c r="AB12" s="51">
        <v>0.56618774322691845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14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19</v>
      </c>
      <c r="J13" s="20">
        <f t="shared" si="3"/>
        <v>3</v>
      </c>
      <c r="K13" s="20">
        <f t="shared" si="4"/>
        <v>61.5</v>
      </c>
      <c r="L13" s="20">
        <f t="shared" si="5"/>
        <v>21</v>
      </c>
      <c r="M13" s="20"/>
      <c r="N13" s="25" t="s">
        <v>26</v>
      </c>
      <c r="O13" s="47" t="s">
        <v>122</v>
      </c>
      <c r="P13" s="43">
        <v>6.8965517241379448E-3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1.9485044901495387</v>
      </c>
      <c r="W13" s="48">
        <v>-0.68301391615321405</v>
      </c>
      <c r="X13" s="49">
        <v>3.5785953943870608</v>
      </c>
      <c r="Y13" s="43">
        <v>0.51321411115827331</v>
      </c>
      <c r="Z13" s="44">
        <v>0</v>
      </c>
      <c r="AA13" s="50">
        <v>2.2253596487091962</v>
      </c>
      <c r="AB13" s="51">
        <v>0.44507192974183929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57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16</v>
      </c>
      <c r="H14" s="20">
        <f t="shared" si="1"/>
        <v>10</v>
      </c>
      <c r="I14" s="20">
        <f t="shared" si="2"/>
        <v>10</v>
      </c>
      <c r="J14" s="20">
        <f t="shared" si="3"/>
        <v>16</v>
      </c>
      <c r="K14" s="20">
        <f t="shared" si="4"/>
        <v>34</v>
      </c>
      <c r="L14" s="20">
        <f t="shared" si="5"/>
        <v>13</v>
      </c>
      <c r="M14" s="20"/>
      <c r="N14" s="25" t="s">
        <v>27</v>
      </c>
      <c r="O14" s="47" t="s">
        <v>123</v>
      </c>
      <c r="P14" s="43">
        <v>-1.0526315789473606E-2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3.3049343867166576</v>
      </c>
      <c r="W14" s="48">
        <v>-0.6556155117254312</v>
      </c>
      <c r="X14" s="49">
        <v>2.750510589868056</v>
      </c>
      <c r="Y14" s="43">
        <v>0.30257786781463664</v>
      </c>
      <c r="Z14" s="44">
        <v>5.2863829787234043E-2</v>
      </c>
      <c r="AA14" s="50">
        <v>2.9249591588275505</v>
      </c>
      <c r="AB14" s="51">
        <v>0.58499183176551028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11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7</v>
      </c>
      <c r="H15" s="20">
        <f t="shared" si="1"/>
        <v>17</v>
      </c>
      <c r="I15" s="20">
        <f t="shared" si="2"/>
        <v>4</v>
      </c>
      <c r="J15" s="20">
        <f t="shared" si="3"/>
        <v>7</v>
      </c>
      <c r="K15" s="20">
        <f t="shared" si="4"/>
        <v>32</v>
      </c>
      <c r="L15" s="20">
        <f t="shared" si="5"/>
        <v>2</v>
      </c>
      <c r="M15" s="20"/>
      <c r="N15" s="25" t="s">
        <v>28</v>
      </c>
      <c r="O15" s="47" t="s">
        <v>124</v>
      </c>
      <c r="P15" s="43">
        <v>1.9354838709677358E-2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2.1821419964615467</v>
      </c>
      <c r="W15" s="48">
        <v>-0.47241767935303103</v>
      </c>
      <c r="X15" s="49">
        <v>2.1260391591522785</v>
      </c>
      <c r="Y15" s="43">
        <v>0.4582653198653206</v>
      </c>
      <c r="Z15" s="44">
        <v>6.3313291139240488E-2</v>
      </c>
      <c r="AA15" s="50">
        <v>5.3768067751386281</v>
      </c>
      <c r="AB15" s="51">
        <v>1.0753613550277255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62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5</v>
      </c>
      <c r="H16" s="20">
        <f t="shared" si="1"/>
        <v>32</v>
      </c>
      <c r="I16" s="20">
        <f t="shared" si="2"/>
        <v>6</v>
      </c>
      <c r="J16" s="20">
        <f t="shared" si="3"/>
        <v>5</v>
      </c>
      <c r="K16" s="20">
        <f t="shared" si="4"/>
        <v>30</v>
      </c>
      <c r="L16" s="20">
        <f t="shared" si="5"/>
        <v>9</v>
      </c>
      <c r="M16" s="20"/>
      <c r="N16" s="25" t="s">
        <v>29</v>
      </c>
      <c r="O16" s="47" t="s">
        <v>125</v>
      </c>
      <c r="P16" s="43">
        <v>-4.7619047619047561E-2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2.3335848021700119</v>
      </c>
      <c r="Y16" s="43">
        <v>0.46551199009116934</v>
      </c>
      <c r="Z16" s="44">
        <v>6.9046874999999994E-2</v>
      </c>
      <c r="AA16" s="50">
        <v>3.9528333377793938</v>
      </c>
      <c r="AB16" s="51">
        <v>0.79056666755587868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56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21</v>
      </c>
      <c r="H17" s="20">
        <f t="shared" si="1"/>
        <v>34</v>
      </c>
      <c r="I17" s="20">
        <f t="shared" si="2"/>
        <v>26</v>
      </c>
      <c r="J17" s="20">
        <f t="shared" si="3"/>
        <v>21</v>
      </c>
      <c r="K17" s="20">
        <f t="shared" si="4"/>
        <v>17</v>
      </c>
      <c r="L17" s="20">
        <f t="shared" si="5"/>
        <v>46</v>
      </c>
      <c r="M17" s="20"/>
      <c r="N17" s="25" t="s">
        <v>30</v>
      </c>
      <c r="O17" s="47" t="s">
        <v>126</v>
      </c>
      <c r="P17" s="43">
        <v>-5.4844606946984342E-3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4.6542346708149696</v>
      </c>
      <c r="W17" s="48">
        <v>-0.27041450365088859</v>
      </c>
      <c r="X17" s="49">
        <v>4.6836961877360368</v>
      </c>
      <c r="Y17" s="43">
        <v>0.21485809606263304</v>
      </c>
      <c r="Z17" s="44">
        <v>0.10064338235294117</v>
      </c>
      <c r="AA17" s="50">
        <v>0.50433599972034582</v>
      </c>
      <c r="AB17" s="51">
        <v>0.10086719994406912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37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24</v>
      </c>
      <c r="H18" s="20">
        <f t="shared" si="1"/>
        <v>31</v>
      </c>
      <c r="I18" s="20">
        <f t="shared" si="2"/>
        <v>45</v>
      </c>
      <c r="J18" s="20">
        <f t="shared" si="3"/>
        <v>24</v>
      </c>
      <c r="K18" s="20">
        <f t="shared" si="4"/>
        <v>43</v>
      </c>
      <c r="L18" s="20">
        <f t="shared" si="5"/>
        <v>56</v>
      </c>
      <c r="M18" s="20"/>
      <c r="N18" s="25" t="s">
        <v>31</v>
      </c>
      <c r="O18" s="47" t="s">
        <v>127</v>
      </c>
      <c r="P18" s="43">
        <v>0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7.7424067526776321</v>
      </c>
      <c r="Y18" s="43">
        <v>0.19130345394736845</v>
      </c>
      <c r="Z18" s="44">
        <v>3.9948684210526317E-2</v>
      </c>
      <c r="AA18" s="50">
        <v>-4.6245708257372065E-2</v>
      </c>
      <c r="AB18" s="51">
        <v>-9.2491416514743907E-3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37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36</v>
      </c>
      <c r="H19" s="20">
        <f t="shared" si="1"/>
        <v>53</v>
      </c>
      <c r="I19" s="20">
        <f t="shared" si="2"/>
        <v>39</v>
      </c>
      <c r="J19" s="20">
        <f t="shared" si="3"/>
        <v>36</v>
      </c>
      <c r="K19" s="20">
        <f t="shared" si="4"/>
        <v>52</v>
      </c>
      <c r="L19" s="20">
        <f t="shared" si="5"/>
        <v>41</v>
      </c>
      <c r="M19" s="20"/>
      <c r="N19" s="25" t="s">
        <v>32</v>
      </c>
      <c r="O19" s="47" t="s">
        <v>128</v>
      </c>
      <c r="P19" s="43">
        <v>0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6.2464742894337171</v>
      </c>
      <c r="W19" s="48">
        <v>8.2756770348362485E-2</v>
      </c>
      <c r="X19" s="49">
        <v>6.4363441174159925</v>
      </c>
      <c r="Y19" s="43">
        <v>0.16009030913511635</v>
      </c>
      <c r="Z19" s="44">
        <v>7.9679999999999994E-3</v>
      </c>
      <c r="AA19" s="50">
        <v>0.68723795828781964</v>
      </c>
      <c r="AB19" s="51">
        <v>0.13744759165756393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2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12</v>
      </c>
      <c r="H20" s="20">
        <f t="shared" si="1"/>
        <v>37</v>
      </c>
      <c r="I20" s="20">
        <f t="shared" si="2"/>
        <v>7</v>
      </c>
      <c r="J20" s="20">
        <f t="shared" si="3"/>
        <v>12</v>
      </c>
      <c r="K20" s="20">
        <f t="shared" si="4"/>
        <v>6</v>
      </c>
      <c r="L20" s="20">
        <f t="shared" si="5"/>
        <v>19</v>
      </c>
      <c r="M20" s="20"/>
      <c r="N20" s="25" t="s">
        <v>33</v>
      </c>
      <c r="O20" s="47" t="s">
        <v>129</v>
      </c>
      <c r="P20" s="43">
        <v>5.9829059829059839E-2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2.6757159031638409</v>
      </c>
      <c r="W20" s="48">
        <v>-0.21193838502832396</v>
      </c>
      <c r="X20" s="49">
        <v>2.4640393889844088</v>
      </c>
      <c r="Y20" s="43">
        <v>0.37373175486140819</v>
      </c>
      <c r="Z20" s="44">
        <v>0.1371290322580645</v>
      </c>
      <c r="AA20" s="50">
        <v>2.617319637025751</v>
      </c>
      <c r="AB20" s="51">
        <v>0.52346392740515024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7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50</v>
      </c>
      <c r="H21" s="20">
        <f t="shared" si="1"/>
        <v>49</v>
      </c>
      <c r="I21" s="20">
        <f t="shared" si="2"/>
        <v>47</v>
      </c>
      <c r="J21" s="20">
        <f t="shared" si="3"/>
        <v>50</v>
      </c>
      <c r="K21" s="20">
        <f t="shared" si="4"/>
        <v>61.5</v>
      </c>
      <c r="L21" s="20">
        <f t="shared" si="5"/>
        <v>48</v>
      </c>
      <c r="M21" s="20"/>
      <c r="N21" s="25" t="s">
        <v>34</v>
      </c>
      <c r="O21" s="47" t="s">
        <v>130</v>
      </c>
      <c r="P21" s="43">
        <v>2.1897810218978186E-2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3">
        <v>9.0526883830455263E-2</v>
      </c>
      <c r="Z21" s="44">
        <v>0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37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41</v>
      </c>
      <c r="H22" s="20">
        <f t="shared" si="1"/>
        <v>19</v>
      </c>
      <c r="I22" s="20">
        <f t="shared" si="2"/>
        <v>41</v>
      </c>
      <c r="J22" s="20">
        <f t="shared" si="3"/>
        <v>41</v>
      </c>
      <c r="K22" s="20">
        <f t="shared" si="4"/>
        <v>61.5</v>
      </c>
      <c r="L22" s="20">
        <f t="shared" si="5"/>
        <v>31</v>
      </c>
      <c r="M22" s="20"/>
      <c r="N22" s="25" t="s">
        <v>35</v>
      </c>
      <c r="O22" s="47" t="s">
        <v>131</v>
      </c>
      <c r="P22" s="43">
        <v>0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6.9586887320444397</v>
      </c>
      <c r="Y22" s="43">
        <v>0.14617574034443206</v>
      </c>
      <c r="Z22" s="44">
        <v>0</v>
      </c>
      <c r="AA22" s="50">
        <v>1.1918530196033301</v>
      </c>
      <c r="AB22" s="51">
        <v>0.23837060392066611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8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14</v>
      </c>
      <c r="H23" s="20">
        <f t="shared" si="1"/>
        <v>28</v>
      </c>
      <c r="I23" s="20">
        <f t="shared" si="2"/>
        <v>15</v>
      </c>
      <c r="J23" s="20">
        <f t="shared" si="3"/>
        <v>14</v>
      </c>
      <c r="K23" s="20">
        <f t="shared" si="4"/>
        <v>2</v>
      </c>
      <c r="L23" s="20">
        <f t="shared" si="5"/>
        <v>28</v>
      </c>
      <c r="M23" s="20"/>
      <c r="N23" s="25" t="s">
        <v>36</v>
      </c>
      <c r="O23" s="47" t="s">
        <v>132</v>
      </c>
      <c r="P23" s="43">
        <v>2.0348837209302362E-2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3.0357142857142856</v>
      </c>
      <c r="W23" s="48">
        <v>-0.35991050452372808</v>
      </c>
      <c r="X23" s="49">
        <v>3.1100317389598566</v>
      </c>
      <c r="Y23" s="43">
        <v>0.32941176470588235</v>
      </c>
      <c r="Z23" s="44">
        <v>0.15950427350427351</v>
      </c>
      <c r="AA23" s="50">
        <v>1.5995041621693575</v>
      </c>
      <c r="AB23" s="51">
        <v>0.31990083243387146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55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66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61.5</v>
      </c>
      <c r="L25" s="20">
        <f t="shared" si="5"/>
        <v>62</v>
      </c>
      <c r="M25" s="20"/>
      <c r="N25" s="25" t="s">
        <v>38</v>
      </c>
      <c r="O25" s="47" t="s">
        <v>133</v>
      </c>
      <c r="P25" s="43">
        <v>-9.8039215686274606E-2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-0.2746339054920921</v>
      </c>
      <c r="AB25" s="51">
        <v>-5.492678109841842E-2</v>
      </c>
      <c r="XFA25" s="21">
        <v>0</v>
      </c>
      <c r="XFB25" s="4">
        <v>87.454589192052069</v>
      </c>
    </row>
    <row r="26" spans="1:28 16381:16382" x14ac:dyDescent="0.25">
      <c r="A26" s="20">
        <f>IFERROR(_xlfn.RANK.AVG(P26,P$5:P$92,'Market Summary'!$XFC$1),"")</f>
        <v>37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51</v>
      </c>
      <c r="H26" s="20">
        <f t="shared" si="1"/>
        <v>51</v>
      </c>
      <c r="I26" s="20">
        <f t="shared" si="2"/>
        <v>55</v>
      </c>
      <c r="J26" s="20">
        <f t="shared" si="3"/>
        <v>51</v>
      </c>
      <c r="K26" s="20">
        <f t="shared" si="4"/>
        <v>41</v>
      </c>
      <c r="L26" s="20">
        <f t="shared" si="5"/>
        <v>57</v>
      </c>
      <c r="M26" s="20"/>
      <c r="N26" s="25" t="s">
        <v>39</v>
      </c>
      <c r="O26" s="47" t="s">
        <v>134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11.084307576881969</v>
      </c>
      <c r="W26" s="48">
        <v>6.9267511460271436E-2</v>
      </c>
      <c r="X26" s="49">
        <v>16.514724659222519</v>
      </c>
      <c r="Y26" s="43">
        <v>9.0217633628793745E-2</v>
      </c>
      <c r="Z26" s="44">
        <v>4.4521739130434786E-2</v>
      </c>
      <c r="AA26" s="50">
        <v>-4.9984277321671766E-2</v>
      </c>
      <c r="AB26" s="51">
        <v>-9.9968554643344865E-3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6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62</v>
      </c>
      <c r="H27" s="20">
        <f t="shared" si="1"/>
        <v>43</v>
      </c>
      <c r="I27" s="20">
        <f t="shared" si="2"/>
        <v>60</v>
      </c>
      <c r="J27" s="20">
        <f t="shared" si="3"/>
        <v>62</v>
      </c>
      <c r="K27" s="20">
        <f t="shared" si="4"/>
        <v>61.5</v>
      </c>
      <c r="L27" s="20">
        <f t="shared" si="5"/>
        <v>67</v>
      </c>
      <c r="M27" s="20"/>
      <c r="N27" s="25" t="s">
        <v>40</v>
      </c>
      <c r="O27" s="47" t="s">
        <v>135</v>
      </c>
      <c r="P27" s="43">
        <v>2.564102564102555E-2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31.16648087044198</v>
      </c>
      <c r="Y27" s="43">
        <v>9.5455610926541562E-3</v>
      </c>
      <c r="Z27" s="44">
        <v>0</v>
      </c>
      <c r="AA27" s="50">
        <v>-0.56503847904413207</v>
      </c>
      <c r="AB27" s="51">
        <v>-0.11300769580882641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16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60</v>
      </c>
      <c r="H28" s="20">
        <f t="shared" si="1"/>
        <v>47</v>
      </c>
      <c r="I28" s="20">
        <f t="shared" si="2"/>
        <v>50</v>
      </c>
      <c r="J28" s="20">
        <f t="shared" si="3"/>
        <v>60</v>
      </c>
      <c r="K28" s="20">
        <f t="shared" si="4"/>
        <v>37</v>
      </c>
      <c r="L28" s="20">
        <f t="shared" si="5"/>
        <v>59</v>
      </c>
      <c r="M28" s="20"/>
      <c r="N28" s="25" t="s">
        <v>41</v>
      </c>
      <c r="O28" s="47" t="s">
        <v>136</v>
      </c>
      <c r="P28" s="43">
        <v>5.859375E-3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52.332320702927774</v>
      </c>
      <c r="W28" s="48">
        <v>-4.8347162040452862E-2</v>
      </c>
      <c r="X28" s="49">
        <v>9.6580960989080769</v>
      </c>
      <c r="Y28" s="43">
        <v>1.9108649999999984E-2</v>
      </c>
      <c r="Z28" s="44">
        <v>5.0201941747572816E-2</v>
      </c>
      <c r="AA28" s="50">
        <v>-0.19784220233907446</v>
      </c>
      <c r="AB28" s="51">
        <v>-3.9568440467814936E-2</v>
      </c>
      <c r="XFA28" s="21">
        <v>2.5853999999999999</v>
      </c>
      <c r="XFB28" s="4">
        <v>54.990978448752671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55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1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58</v>
      </c>
      <c r="H30" s="20">
        <f t="shared" si="1"/>
        <v>18</v>
      </c>
      <c r="I30" s="20">
        <f t="shared" si="2"/>
        <v>63</v>
      </c>
      <c r="J30" s="20">
        <f t="shared" si="3"/>
        <v>58</v>
      </c>
      <c r="K30" s="20">
        <f t="shared" si="4"/>
        <v>28</v>
      </c>
      <c r="L30" s="20">
        <f t="shared" si="5"/>
        <v>54</v>
      </c>
      <c r="M30" s="20"/>
      <c r="N30" s="25" t="s">
        <v>43</v>
      </c>
      <c r="O30" s="47" t="s">
        <v>137</v>
      </c>
      <c r="P30" s="43">
        <v>9.7791798107255357E-2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35.53631624128473</v>
      </c>
      <c r="W30" s="48">
        <v>-0.47059105465438178</v>
      </c>
      <c r="X30" s="49">
        <v>71.623202557192812</v>
      </c>
      <c r="Y30" s="43">
        <v>2.8140226837531302E-2</v>
      </c>
      <c r="Z30" s="44">
        <v>7.1839080459770124E-2</v>
      </c>
      <c r="AA30" s="50">
        <v>4.7069489394770514E-2</v>
      </c>
      <c r="AB30" s="51">
        <v>9.4138978789541916E-3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58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39</v>
      </c>
      <c r="H31" s="20">
        <f t="shared" si="1"/>
        <v>11</v>
      </c>
      <c r="I31" s="20">
        <f t="shared" si="2"/>
        <v>52</v>
      </c>
      <c r="J31" s="20">
        <f t="shared" si="3"/>
        <v>39</v>
      </c>
      <c r="K31" s="20">
        <f t="shared" si="4"/>
        <v>18</v>
      </c>
      <c r="L31" s="20">
        <f t="shared" si="5"/>
        <v>63</v>
      </c>
      <c r="M31" s="20"/>
      <c r="N31" s="25" t="s">
        <v>44</v>
      </c>
      <c r="O31" s="47" t="s">
        <v>138</v>
      </c>
      <c r="P31" s="43">
        <v>-1.2345679012345734E-2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6.7536027669249981</v>
      </c>
      <c r="W31" s="48">
        <v>-0.61571241315111513</v>
      </c>
      <c r="X31" s="49">
        <v>10.365696464209904</v>
      </c>
      <c r="Y31" s="43">
        <v>0.14806911725655325</v>
      </c>
      <c r="Z31" s="44">
        <v>0.1000228125</v>
      </c>
      <c r="AA31" s="50">
        <v>-0.28020055219877993</v>
      </c>
      <c r="AB31" s="51">
        <v>-5.6040110439755986E-2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18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56</v>
      </c>
      <c r="J32" s="20" t="str">
        <f t="shared" si="3"/>
        <v/>
      </c>
      <c r="K32" s="20">
        <f t="shared" si="4"/>
        <v>15</v>
      </c>
      <c r="L32" s="20">
        <f t="shared" si="5"/>
        <v>65</v>
      </c>
      <c r="M32" s="20"/>
      <c r="N32" s="25" t="s">
        <v>45</v>
      </c>
      <c r="O32" s="47" t="s">
        <v>139</v>
      </c>
      <c r="P32" s="43">
        <v>3.5087719298245723E-3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17.460402773335137</v>
      </c>
      <c r="Y32" s="43" t="s">
        <v>116</v>
      </c>
      <c r="Z32" s="44">
        <v>0.10187937062937062</v>
      </c>
      <c r="AA32" s="50">
        <v>-0.32712658721832577</v>
      </c>
      <c r="AB32" s="51">
        <v>-6.5425317443665199E-2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55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37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40</v>
      </c>
      <c r="H34" s="20">
        <f t="shared" si="1"/>
        <v>27</v>
      </c>
      <c r="I34" s="20">
        <f t="shared" si="2"/>
        <v>42</v>
      </c>
      <c r="J34" s="20">
        <f t="shared" si="3"/>
        <v>40</v>
      </c>
      <c r="K34" s="20">
        <f t="shared" si="4"/>
        <v>29</v>
      </c>
      <c r="L34" s="20">
        <f t="shared" si="5"/>
        <v>44</v>
      </c>
      <c r="M34" s="20"/>
      <c r="N34" s="25" t="s">
        <v>47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37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49</v>
      </c>
      <c r="H35" s="20">
        <f t="shared" si="1"/>
        <v>24</v>
      </c>
      <c r="I35" s="20">
        <f t="shared" si="2"/>
        <v>46</v>
      </c>
      <c r="J35" s="20">
        <f t="shared" si="3"/>
        <v>49</v>
      </c>
      <c r="K35" s="20">
        <f t="shared" si="4"/>
        <v>22</v>
      </c>
      <c r="L35" s="20">
        <f t="shared" si="5"/>
        <v>60</v>
      </c>
      <c r="M35" s="20"/>
      <c r="N35" s="25" t="s">
        <v>48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7.7528061067976033</v>
      </c>
      <c r="Y35" s="43">
        <v>0.11346620072686606</v>
      </c>
      <c r="Z35" s="44">
        <v>8.8853333333333326E-2</v>
      </c>
      <c r="AA35" s="50">
        <v>-0.22714859228185447</v>
      </c>
      <c r="AB35" s="51">
        <v>-4.5429718456370893E-2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55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37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42</v>
      </c>
      <c r="H37" s="20">
        <f t="shared" si="1"/>
        <v>48</v>
      </c>
      <c r="I37" s="20">
        <f t="shared" si="2"/>
        <v>27</v>
      </c>
      <c r="J37" s="20">
        <f t="shared" si="3"/>
        <v>42</v>
      </c>
      <c r="K37" s="20">
        <f t="shared" si="4"/>
        <v>20</v>
      </c>
      <c r="L37" s="20">
        <f t="shared" si="5"/>
        <v>39</v>
      </c>
      <c r="M37" s="20"/>
      <c r="N37" s="25" t="s">
        <v>50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6.869285126511266</v>
      </c>
      <c r="W37" s="48">
        <v>-3.7598488893915927E-2</v>
      </c>
      <c r="X37" s="49">
        <v>4.7598302185838515</v>
      </c>
      <c r="Y37" s="43">
        <v>0.14557555576498168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7.1376499800134612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55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37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53</v>
      </c>
      <c r="H39" s="20">
        <f t="shared" si="1"/>
        <v>16</v>
      </c>
      <c r="I39" s="20">
        <f t="shared" si="2"/>
        <v>28</v>
      </c>
      <c r="J39" s="20">
        <f t="shared" si="6"/>
        <v>53</v>
      </c>
      <c r="K39" s="20">
        <f t="shared" si="7"/>
        <v>47</v>
      </c>
      <c r="L39" s="20">
        <f t="shared" si="8"/>
        <v>30</v>
      </c>
      <c r="M39" s="20"/>
      <c r="N39" s="25" t="s">
        <v>52</v>
      </c>
      <c r="O39" s="47" t="s">
        <v>143</v>
      </c>
      <c r="P39" s="43">
        <v>0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4.8542867520903092</v>
      </c>
      <c r="Y39" s="43">
        <v>6.9345807844548663E-2</v>
      </c>
      <c r="Z39" s="44">
        <v>2.5449152542372882E-2</v>
      </c>
      <c r="AA39" s="50">
        <v>1.3203199019081509</v>
      </c>
      <c r="AB39" s="51">
        <v>0.26406398038163026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10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36</v>
      </c>
      <c r="J40" s="20">
        <f t="shared" si="6"/>
        <v>4</v>
      </c>
      <c r="K40" s="20">
        <f t="shared" si="7"/>
        <v>46</v>
      </c>
      <c r="L40" s="20">
        <f t="shared" si="8"/>
        <v>27</v>
      </c>
      <c r="M40" s="20"/>
      <c r="N40" s="25" t="s">
        <v>53</v>
      </c>
      <c r="O40" s="47" t="s">
        <v>144</v>
      </c>
      <c r="P40" s="43">
        <v>1.9607843137254832E-2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2.0101644128613865</v>
      </c>
      <c r="W40" s="48">
        <v>-0.86031696622963438</v>
      </c>
      <c r="X40" s="49">
        <v>5.3428748361923937</v>
      </c>
      <c r="Y40" s="43">
        <v>0.49747174589392967</v>
      </c>
      <c r="Z40" s="44">
        <v>2.8834615384615386E-2</v>
      </c>
      <c r="AA40" s="50">
        <v>1.6386319982511695</v>
      </c>
      <c r="AB40" s="51">
        <v>0.32772639965023398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67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9</v>
      </c>
      <c r="J41" s="20" t="str">
        <f t="shared" si="6"/>
        <v/>
      </c>
      <c r="K41" s="20">
        <f t="shared" si="7"/>
        <v>4</v>
      </c>
      <c r="L41" s="20">
        <f t="shared" si="8"/>
        <v>3</v>
      </c>
      <c r="M41" s="20"/>
      <c r="N41" s="25" t="s">
        <v>54</v>
      </c>
      <c r="O41" s="47" t="s">
        <v>145</v>
      </c>
      <c r="P41" s="43">
        <v>-9.9999999999999978E-2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2.5218561478403858</v>
      </c>
      <c r="Y41" s="43" t="s">
        <v>116</v>
      </c>
      <c r="Z41" s="44">
        <v>0.14435555555555554</v>
      </c>
      <c r="AA41" s="50">
        <v>4.8705229213512915</v>
      </c>
      <c r="AB41" s="51">
        <v>0.97410458427025848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5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54</v>
      </c>
      <c r="H42" s="20">
        <f t="shared" si="1"/>
        <v>6</v>
      </c>
      <c r="I42" s="20">
        <f t="shared" si="2"/>
        <v>59</v>
      </c>
      <c r="J42" s="20">
        <f t="shared" si="6"/>
        <v>54</v>
      </c>
      <c r="K42" s="20">
        <f t="shared" si="7"/>
        <v>50</v>
      </c>
      <c r="L42" s="20">
        <f t="shared" si="8"/>
        <v>66</v>
      </c>
      <c r="M42" s="20"/>
      <c r="N42" s="25" t="s">
        <v>55</v>
      </c>
      <c r="O42" s="47" t="s">
        <v>146</v>
      </c>
      <c r="P42" s="43">
        <v>3.3333333333333215E-2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31.038896656299489</v>
      </c>
      <c r="Y42" s="43">
        <v>5.9483159094609966E-2</v>
      </c>
      <c r="Z42" s="44">
        <v>1.6994906621392188E-2</v>
      </c>
      <c r="AA42" s="50">
        <v>-0.50533053996167676</v>
      </c>
      <c r="AB42" s="51">
        <v>-0.1010661079923354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55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37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18</v>
      </c>
      <c r="H44" s="20">
        <f t="shared" si="1"/>
        <v>20</v>
      </c>
      <c r="I44" s="20">
        <f t="shared" si="2"/>
        <v>35</v>
      </c>
      <c r="J44" s="20">
        <f t="shared" si="6"/>
        <v>18</v>
      </c>
      <c r="K44" s="20">
        <f t="shared" si="7"/>
        <v>12</v>
      </c>
      <c r="L44" s="20">
        <f t="shared" si="8"/>
        <v>37</v>
      </c>
      <c r="M44" s="20"/>
      <c r="N44" s="25" t="s">
        <v>57</v>
      </c>
      <c r="O44" s="47" t="s">
        <v>147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55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60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38</v>
      </c>
      <c r="H46" s="20">
        <f t="shared" si="1"/>
        <v>13</v>
      </c>
      <c r="I46" s="20">
        <f t="shared" si="2"/>
        <v>44</v>
      </c>
      <c r="J46" s="20">
        <f t="shared" si="6"/>
        <v>38</v>
      </c>
      <c r="K46" s="20">
        <f t="shared" si="7"/>
        <v>7</v>
      </c>
      <c r="L46" s="20">
        <f t="shared" si="8"/>
        <v>53</v>
      </c>
      <c r="M46" s="20"/>
      <c r="N46" s="25" t="s">
        <v>59</v>
      </c>
      <c r="O46" s="47" t="s">
        <v>148</v>
      </c>
      <c r="P46" s="43">
        <v>-3.2258064516129115E-2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7.3154245251068595</v>
      </c>
      <c r="Y46" s="43">
        <v>0.15635475852272721</v>
      </c>
      <c r="Z46" s="44">
        <v>0.13332333333333338</v>
      </c>
      <c r="AA46" s="50">
        <v>8.777599230578681E-2</v>
      </c>
      <c r="AB46" s="51">
        <v>1.7555198461157273E-2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55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37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52</v>
      </c>
      <c r="I48" s="20">
        <f t="shared" si="2"/>
        <v>58</v>
      </c>
      <c r="J48" s="20">
        <f t="shared" si="6"/>
        <v>56</v>
      </c>
      <c r="K48" s="20">
        <f t="shared" si="7"/>
        <v>48</v>
      </c>
      <c r="L48" s="20">
        <f t="shared" si="8"/>
        <v>64</v>
      </c>
      <c r="M48" s="20"/>
      <c r="N48" s="25" t="s">
        <v>61</v>
      </c>
      <c r="O48" s="47" t="s">
        <v>149</v>
      </c>
      <c r="P48" s="43">
        <v>0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24.34916120007615</v>
      </c>
      <c r="Y48" s="43">
        <v>4.1895805761987127E-2</v>
      </c>
      <c r="Z48" s="44">
        <v>2.4483870967741937E-2</v>
      </c>
      <c r="AA48" s="50">
        <v>-0.28965326679309988</v>
      </c>
      <c r="AB48" s="51">
        <v>-5.7930653358620021E-2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17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64</v>
      </c>
      <c r="J49" s="20" t="str">
        <f t="shared" si="6"/>
        <v/>
      </c>
      <c r="K49" s="20">
        <f t="shared" si="7"/>
        <v>51</v>
      </c>
      <c r="L49" s="20">
        <f t="shared" si="8"/>
        <v>70</v>
      </c>
      <c r="M49" s="20"/>
      <c r="N49" s="25" t="s">
        <v>62</v>
      </c>
      <c r="O49" s="47" t="s">
        <v>150</v>
      </c>
      <c r="P49" s="43">
        <v>4.784688995215447E-3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854.94812511188923</v>
      </c>
      <c r="Y49" s="43" t="s">
        <v>116</v>
      </c>
      <c r="Z49" s="44">
        <v>9.6728571428571428E-3</v>
      </c>
      <c r="AA49" s="50">
        <v>-0.79145145528616889</v>
      </c>
      <c r="AB49" s="51">
        <v>-0.1582902910572338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64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32</v>
      </c>
      <c r="H50" s="20">
        <f t="shared" si="1"/>
        <v>44</v>
      </c>
      <c r="I50" s="20">
        <f t="shared" si="2"/>
        <v>22</v>
      </c>
      <c r="J50" s="20">
        <f t="shared" si="6"/>
        <v>32</v>
      </c>
      <c r="K50" s="20">
        <f t="shared" si="7"/>
        <v>3</v>
      </c>
      <c r="L50" s="20">
        <f t="shared" si="8"/>
        <v>38</v>
      </c>
      <c r="M50" s="20"/>
      <c r="N50" s="25" t="s">
        <v>63</v>
      </c>
      <c r="O50" s="47" t="s">
        <v>151</v>
      </c>
      <c r="P50" s="43">
        <v>-5.555555555555558E-2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5.9518208294435624</v>
      </c>
      <c r="W50" s="48">
        <v>-0.1281644011677765</v>
      </c>
      <c r="X50" s="49">
        <v>4.1800022820399487</v>
      </c>
      <c r="Y50" s="43">
        <v>0.16801581039755364</v>
      </c>
      <c r="Z50" s="44">
        <v>0.14763529411764706</v>
      </c>
      <c r="AA50" s="50">
        <v>0.89231131733145852</v>
      </c>
      <c r="AB50" s="51">
        <v>0.17846226346629179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12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27</v>
      </c>
      <c r="H51" s="20">
        <f t="shared" si="1"/>
        <v>7</v>
      </c>
      <c r="I51" s="20">
        <f t="shared" si="2"/>
        <v>24</v>
      </c>
      <c r="J51" s="20">
        <f t="shared" si="6"/>
        <v>27</v>
      </c>
      <c r="K51" s="20">
        <f t="shared" si="7"/>
        <v>26</v>
      </c>
      <c r="L51" s="20">
        <f t="shared" si="8"/>
        <v>23</v>
      </c>
      <c r="M51" s="20"/>
      <c r="N51" s="25" t="s">
        <v>64</v>
      </c>
      <c r="O51" s="47" t="s">
        <v>152</v>
      </c>
      <c r="P51" s="43">
        <v>1.4814814814814836E-2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5.5692389802273299</v>
      </c>
      <c r="W51" s="48">
        <v>-0.71088781812403745</v>
      </c>
      <c r="X51" s="49">
        <v>4.6103077989135652</v>
      </c>
      <c r="Y51" s="43">
        <v>0.17955774631872257</v>
      </c>
      <c r="Z51" s="44">
        <v>7.3033576642335757E-2</v>
      </c>
      <c r="AA51" s="50">
        <v>1.8924173698053037</v>
      </c>
      <c r="AB51" s="51">
        <v>0.37848347396106075</v>
      </c>
      <c r="XFA51" s="21">
        <v>1.0005599999999999</v>
      </c>
      <c r="XFB51" s="4">
        <v>19.263245651187027</v>
      </c>
    </row>
    <row r="52" spans="1:28 16381:16382" x14ac:dyDescent="0.25">
      <c r="A52" s="20">
        <f>IFERROR(_xlfn.RANK.AVG(P52,P$5:P$92,'Market Summary'!$XFC$1),"")</f>
        <v>9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59</v>
      </c>
      <c r="H52" s="20">
        <f t="shared" si="1"/>
        <v>57</v>
      </c>
      <c r="I52" s="20">
        <f t="shared" si="2"/>
        <v>31</v>
      </c>
      <c r="J52" s="20">
        <f t="shared" si="6"/>
        <v>59</v>
      </c>
      <c r="K52" s="20">
        <f t="shared" si="7"/>
        <v>33</v>
      </c>
      <c r="L52" s="20">
        <f t="shared" si="8"/>
        <v>4</v>
      </c>
      <c r="M52" s="20"/>
      <c r="N52" s="25" t="s">
        <v>65</v>
      </c>
      <c r="O52" s="47" t="s">
        <v>153</v>
      </c>
      <c r="P52" s="43">
        <v>2.0000000000000018E-2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39.51136363636364</v>
      </c>
      <c r="W52" s="48">
        <v>0.80332719473431613</v>
      </c>
      <c r="X52" s="49">
        <v>5.019119625220049</v>
      </c>
      <c r="Y52" s="43">
        <v>2.530917457578372E-2</v>
      </c>
      <c r="Z52" s="44">
        <v>5.8839215686274503E-2</v>
      </c>
      <c r="AA52" s="50">
        <v>4.6397049704652069</v>
      </c>
      <c r="AB52" s="51">
        <v>0.92794099409304143</v>
      </c>
      <c r="XFA52" s="21">
        <v>6.0015999999999993E-2</v>
      </c>
      <c r="XFB52" s="4">
        <v>21.910257745647119</v>
      </c>
    </row>
    <row r="53" spans="1:28 16381:16382" x14ac:dyDescent="0.25">
      <c r="A53" s="20">
        <f>IFERROR(_xlfn.RANK.AVG(P53,P$5:P$92,'Market Summary'!$XFC$1),"")</f>
        <v>37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0"/>
        <v>47</v>
      </c>
      <c r="H53" s="20">
        <f t="shared" si="1"/>
        <v>39</v>
      </c>
      <c r="I53" s="20">
        <f t="shared" si="2"/>
        <v>48</v>
      </c>
      <c r="J53" s="20">
        <f t="shared" si="6"/>
        <v>47</v>
      </c>
      <c r="K53" s="20">
        <f t="shared" si="7"/>
        <v>24</v>
      </c>
      <c r="L53" s="20">
        <f t="shared" si="8"/>
        <v>58</v>
      </c>
      <c r="M53" s="20"/>
      <c r="N53" s="25" t="s">
        <v>66</v>
      </c>
      <c r="O53" s="47" t="s">
        <v>154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>
        <v>8.0335422446454565</v>
      </c>
      <c r="W53" s="48">
        <v>-0.2024497484423996</v>
      </c>
      <c r="X53" s="49">
        <v>8.68742167152433</v>
      </c>
      <c r="Y53" s="43">
        <v>0.12447809067868204</v>
      </c>
      <c r="Z53" s="44">
        <v>7.6876923076923079E-2</v>
      </c>
      <c r="AA53" s="50">
        <v>-0.19314518145434423</v>
      </c>
      <c r="AB53" s="51">
        <v>-3.8629036290869001E-2</v>
      </c>
      <c r="XFA53" s="21">
        <v>0.99940000000000007</v>
      </c>
      <c r="XFB53" s="4">
        <v>10.072772504247979</v>
      </c>
    </row>
    <row r="54" spans="1:28 16381:16382" x14ac:dyDescent="0.25">
      <c r="A54" s="20">
        <f>IFERROR(_xlfn.RANK.AVG(P54,P$5:P$92,'Market Summary'!$XFC$1),"")</f>
        <v>3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57</v>
      </c>
      <c r="H54" s="20">
        <f t="shared" si="1"/>
        <v>40</v>
      </c>
      <c r="I54" s="20">
        <f t="shared" si="2"/>
        <v>61</v>
      </c>
      <c r="J54" s="20">
        <f t="shared" si="6"/>
        <v>57</v>
      </c>
      <c r="K54" s="20">
        <f t="shared" si="7"/>
        <v>42</v>
      </c>
      <c r="L54" s="20">
        <f t="shared" si="8"/>
        <v>71</v>
      </c>
      <c r="M54" s="20"/>
      <c r="N54" s="25" t="s">
        <v>67</v>
      </c>
      <c r="O54" s="47" t="s">
        <v>155</v>
      </c>
      <c r="P54" s="43">
        <v>5.9437751004016048E-2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25.708723157858962</v>
      </c>
      <c r="W54" s="48">
        <v>-0.19796142885049317</v>
      </c>
      <c r="X54" s="49">
        <v>31.935730578665201</v>
      </c>
      <c r="Y54" s="43">
        <v>3.8897303217266456E-2</v>
      </c>
      <c r="Z54" s="44">
        <v>4.4406216830932529E-2</v>
      </c>
      <c r="AA54" s="50">
        <v>-0.80309030257631198</v>
      </c>
      <c r="AB54" s="51">
        <v>-0.16061806051526251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55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62</v>
      </c>
      <c r="J56" s="20" t="str">
        <f t="shared" si="6"/>
        <v/>
      </c>
      <c r="K56" s="20">
        <f t="shared" si="7"/>
        <v>61.5</v>
      </c>
      <c r="L56" s="20">
        <f t="shared" si="8"/>
        <v>45</v>
      </c>
      <c r="M56" s="20"/>
      <c r="N56" s="25" t="s">
        <v>69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4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55</v>
      </c>
      <c r="H57" s="20">
        <f t="shared" si="1"/>
        <v>15</v>
      </c>
      <c r="I57" s="20">
        <f t="shared" si="2"/>
        <v>33</v>
      </c>
      <c r="J57" s="20">
        <f t="shared" si="6"/>
        <v>55</v>
      </c>
      <c r="K57" s="20">
        <f t="shared" si="7"/>
        <v>31</v>
      </c>
      <c r="L57" s="20">
        <f t="shared" si="8"/>
        <v>43</v>
      </c>
      <c r="M57" s="20"/>
      <c r="N57" s="25" t="s">
        <v>70</v>
      </c>
      <c r="O57" s="47" t="s">
        <v>156</v>
      </c>
      <c r="P57" s="43">
        <v>3.4722222222222321E-2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5.1811918970487714</v>
      </c>
      <c r="Y57" s="43">
        <v>5.5080125195618085E-2</v>
      </c>
      <c r="Z57" s="44">
        <v>6.7114093959731544E-2</v>
      </c>
      <c r="AA57" s="50">
        <v>0.60617364978134747</v>
      </c>
      <c r="AB57" s="51">
        <v>0.12123472995626972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63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28</v>
      </c>
      <c r="H58" s="20">
        <f t="shared" si="1"/>
        <v>35</v>
      </c>
      <c r="I58" s="20">
        <f t="shared" si="2"/>
        <v>53</v>
      </c>
      <c r="J58" s="20">
        <f t="shared" si="6"/>
        <v>28</v>
      </c>
      <c r="K58" s="20">
        <f t="shared" si="7"/>
        <v>19</v>
      </c>
      <c r="L58" s="20">
        <f t="shared" si="8"/>
        <v>40</v>
      </c>
      <c r="M58" s="20"/>
      <c r="N58" s="25" t="s">
        <v>71</v>
      </c>
      <c r="O58" s="47" t="s">
        <v>157</v>
      </c>
      <c r="P58" s="43">
        <v>-4.7619047619047672E-2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3">
        <v>0.17483979591836796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37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20</v>
      </c>
      <c r="H59" s="20">
        <f t="shared" si="1"/>
        <v>56</v>
      </c>
      <c r="I59" s="20" t="str">
        <f t="shared" si="2"/>
        <v/>
      </c>
      <c r="J59" s="20">
        <f t="shared" si="6"/>
        <v>20</v>
      </c>
      <c r="K59" s="20">
        <f t="shared" si="7"/>
        <v>61.5</v>
      </c>
      <c r="L59" s="20">
        <f t="shared" si="8"/>
        <v>68</v>
      </c>
      <c r="M59" s="20"/>
      <c r="N59" s="25" t="s">
        <v>72</v>
      </c>
      <c r="O59" s="47" t="s">
        <v>158</v>
      </c>
      <c r="P59" s="43">
        <v>0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3">
        <v>0.24215131578947363</v>
      </c>
      <c r="Z59" s="44">
        <v>0</v>
      </c>
      <c r="AA59" s="50">
        <v>-0.6</v>
      </c>
      <c r="AB59" s="51">
        <v>-0.12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37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17</v>
      </c>
      <c r="H60" s="20">
        <f t="shared" si="1"/>
        <v>12</v>
      </c>
      <c r="I60" s="20">
        <f t="shared" si="2"/>
        <v>11</v>
      </c>
      <c r="J60" s="20">
        <f t="shared" si="6"/>
        <v>17</v>
      </c>
      <c r="K60" s="20">
        <f t="shared" si="7"/>
        <v>61.5</v>
      </c>
      <c r="L60" s="20">
        <f t="shared" si="8"/>
        <v>8</v>
      </c>
      <c r="M60" s="20"/>
      <c r="N60" s="25" t="s">
        <v>73</v>
      </c>
      <c r="O60" s="47" t="s">
        <v>159</v>
      </c>
      <c r="P60" s="43">
        <v>0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2.8251222441893606</v>
      </c>
      <c r="Y60" s="43">
        <v>0.28455705633802802</v>
      </c>
      <c r="Z60" s="44">
        <v>0</v>
      </c>
      <c r="AA60" s="50">
        <v>4.5084530543549812</v>
      </c>
      <c r="AB60" s="51">
        <v>0.90169061087099633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55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37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8</v>
      </c>
      <c r="H62" s="20">
        <f t="shared" si="1"/>
        <v>1</v>
      </c>
      <c r="I62" s="20">
        <f t="shared" si="2"/>
        <v>20</v>
      </c>
      <c r="J62" s="20">
        <f t="shared" si="6"/>
        <v>8</v>
      </c>
      <c r="K62" s="20">
        <f t="shared" si="7"/>
        <v>61.5</v>
      </c>
      <c r="L62" s="20">
        <f t="shared" si="8"/>
        <v>7</v>
      </c>
      <c r="M62" s="20"/>
      <c r="N62" s="25" t="s">
        <v>75</v>
      </c>
      <c r="O62" s="47" t="s">
        <v>160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3.6307996079816465</v>
      </c>
      <c r="Y62" s="43">
        <v>0.45035813233376787</v>
      </c>
      <c r="Z62" s="44">
        <v>0</v>
      </c>
      <c r="AA62" s="50">
        <v>4.5330551320389292</v>
      </c>
      <c r="AB62" s="51">
        <v>0.90661102640778601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55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>
        <f>IFERROR(_xlfn.RANK.AVG(P64,P$5:P$92,'Market Summary'!$XFC$1),"")</f>
        <v>37</v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44</v>
      </c>
      <c r="H64" s="20">
        <f t="shared" si="1"/>
        <v>26</v>
      </c>
      <c r="I64" s="20">
        <f t="shared" si="2"/>
        <v>51</v>
      </c>
      <c r="J64" s="20">
        <f t="shared" si="6"/>
        <v>44</v>
      </c>
      <c r="K64" s="20">
        <f t="shared" si="7"/>
        <v>45</v>
      </c>
      <c r="L64" s="20">
        <f t="shared" si="8"/>
        <v>52</v>
      </c>
      <c r="M64" s="20"/>
      <c r="N64" s="25" t="s">
        <v>77</v>
      </c>
      <c r="O64" s="47" t="s">
        <v>161</v>
      </c>
      <c r="P64" s="43">
        <v>0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3">
        <v>0.14038061249229025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 t="str">
        <f>IFERROR(_xlfn.RANK.AVG(P65,P$5:P$92,'Market Summary'!$XFC$1),"")</f>
        <v/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30</v>
      </c>
      <c r="H65" s="20">
        <f t="shared" si="1"/>
        <v>46</v>
      </c>
      <c r="I65" s="20">
        <f t="shared" si="2"/>
        <v>40</v>
      </c>
      <c r="J65" s="20">
        <f t="shared" si="6"/>
        <v>30</v>
      </c>
      <c r="K65" s="20">
        <f t="shared" si="7"/>
        <v>49</v>
      </c>
      <c r="L65" s="20">
        <f t="shared" si="8"/>
        <v>47</v>
      </c>
      <c r="M65" s="20"/>
      <c r="N65" s="25" t="s">
        <v>78</v>
      </c>
      <c r="O65" s="47">
        <v>59.75</v>
      </c>
      <c r="P65" s="43" t="s">
        <v>116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3">
        <v>0.1691416966189519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37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48</v>
      </c>
      <c r="H66" s="20" t="str">
        <f t="shared" si="1"/>
        <v/>
      </c>
      <c r="I66" s="20">
        <f t="shared" si="2"/>
        <v>57</v>
      </c>
      <c r="J66" s="20">
        <f t="shared" si="6"/>
        <v>48</v>
      </c>
      <c r="K66" s="20">
        <f t="shared" si="7"/>
        <v>38</v>
      </c>
      <c r="L66" s="20">
        <f t="shared" si="8"/>
        <v>61</v>
      </c>
      <c r="M66" s="20"/>
      <c r="N66" s="25" t="s">
        <v>79</v>
      </c>
      <c r="O66" s="47" t="s">
        <v>162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17.748156636936457</v>
      </c>
      <c r="Y66" s="43">
        <v>0.12347138461538427</v>
      </c>
      <c r="Z66" s="44">
        <v>4.858391608391608E-2</v>
      </c>
      <c r="AA66" s="50">
        <v>-0.23316849216642488</v>
      </c>
      <c r="AB66" s="51">
        <v>-4.6633698433285131E-2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55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59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21</v>
      </c>
      <c r="I68" s="20">
        <f t="shared" si="2"/>
        <v>1</v>
      </c>
      <c r="J68" s="20">
        <f t="shared" si="6"/>
        <v>1</v>
      </c>
      <c r="K68" s="20">
        <f t="shared" si="7"/>
        <v>23</v>
      </c>
      <c r="L68" s="20">
        <f t="shared" si="8"/>
        <v>1</v>
      </c>
      <c r="M68" s="20"/>
      <c r="N68" s="25" t="s">
        <v>81</v>
      </c>
      <c r="O68" s="47" t="s">
        <v>163</v>
      </c>
      <c r="P68" s="43">
        <v>-1.5384615384615441E-2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1.4512683764502228</v>
      </c>
      <c r="W68" s="48">
        <v>-0.43191091481955557</v>
      </c>
      <c r="X68" s="49">
        <v>0.94534700067116417</v>
      </c>
      <c r="Y68" s="43">
        <v>0.68905242905242836</v>
      </c>
      <c r="Z68" s="44">
        <v>7.8164062499999992E-2</v>
      </c>
      <c r="AA68" s="50">
        <v>6.1700450830301703</v>
      </c>
      <c r="AB68" s="51">
        <v>1.2340090166060342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37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15</v>
      </c>
      <c r="H69" s="20">
        <f t="shared" si="1"/>
        <v>14</v>
      </c>
      <c r="I69" s="20">
        <f t="shared" si="2"/>
        <v>12</v>
      </c>
      <c r="J69" s="20">
        <f t="shared" si="6"/>
        <v>15</v>
      </c>
      <c r="K69" s="20">
        <f t="shared" si="7"/>
        <v>8</v>
      </c>
      <c r="L69" s="20">
        <f t="shared" si="8"/>
        <v>18</v>
      </c>
      <c r="M69" s="20"/>
      <c r="N69" s="25" t="s">
        <v>82</v>
      </c>
      <c r="O69" s="47" t="s">
        <v>164</v>
      </c>
      <c r="P69" s="43">
        <v>0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3.0413490515866028</v>
      </c>
      <c r="W69" s="48">
        <v>-0.55337082101464308</v>
      </c>
      <c r="X69" s="49">
        <v>2.843634170489084</v>
      </c>
      <c r="Y69" s="43">
        <v>0.32880145719489928</v>
      </c>
      <c r="Z69" s="44">
        <v>0.1333</v>
      </c>
      <c r="AA69" s="50">
        <v>2.6604620559721797</v>
      </c>
      <c r="AB69" s="51">
        <v>0.53209241119443584</v>
      </c>
      <c r="XFA69" s="21">
        <v>3.9989999999999998E-2</v>
      </c>
      <c r="XFB69" s="4">
        <v>6.809561924493778</v>
      </c>
    </row>
    <row r="70" spans="1:28 16381:16382" x14ac:dyDescent="0.25">
      <c r="A70" s="20" t="str">
        <f>IFERROR(_xlfn.RANK.AVG(P70,P$5:P$92,'Market Summary'!$XFC$1),"")</f>
        <v/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37</v>
      </c>
      <c r="H70" s="20">
        <f t="shared" ref="H70:H92" si="10">IFERROR(_xlfn.RANK.AVG(W70,W$5:W$92,1),"")</f>
        <v>33</v>
      </c>
      <c r="I70" s="20">
        <f t="shared" ref="I70:I92" si="11">IFERROR(_xlfn.RANK.AVG(X70,X$5:X$92,1),"")</f>
        <v>13</v>
      </c>
      <c r="J70" s="20">
        <f t="shared" ref="J70:J92" si="12">IFERROR(_xlfn.RANK.AVG(Y70,Y$5:Y$92,0),"")</f>
        <v>37</v>
      </c>
      <c r="K70" s="20">
        <f t="shared" ref="K70:K92" si="13">IFERROR(_xlfn.RANK.AVG(Z70,$Z$5:$Z$92,0),"")</f>
        <v>11</v>
      </c>
      <c r="L70" s="20">
        <f t="shared" ref="L70:L92" si="14">IFERROR(_xlfn.RANK.AVG(AA70,AA$5:AA$92,0),"")</f>
        <v>17</v>
      </c>
      <c r="M70" s="20"/>
      <c r="N70" s="25" t="s">
        <v>83</v>
      </c>
      <c r="O70" s="47">
        <v>0.36</v>
      </c>
      <c r="P70" s="43" t="s">
        <v>116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6.3620567994719384</v>
      </c>
      <c r="W70" s="48">
        <v>-0.30731687815792308</v>
      </c>
      <c r="X70" s="49">
        <v>2.9202528805053016</v>
      </c>
      <c r="Y70" s="43">
        <v>0.15718187239117415</v>
      </c>
      <c r="Z70" s="44">
        <v>0.11106666666666666</v>
      </c>
      <c r="AA70" s="50">
        <v>2.7911662754195863</v>
      </c>
      <c r="AB70" s="51">
        <v>0.5582332550839173</v>
      </c>
      <c r="XFA70" s="21">
        <v>3.9983999999999999E-2</v>
      </c>
      <c r="XFB70" s="4">
        <v>9.1846568782462814</v>
      </c>
    </row>
    <row r="71" spans="1:28 16381:16382" x14ac:dyDescent="0.25">
      <c r="A71" s="20">
        <f>IFERROR(_xlfn.RANK.AVG(P71,P$5:P$92,'Market Summary'!$XFC$1),"")</f>
        <v>37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21</v>
      </c>
      <c r="J71" s="20" t="str">
        <f t="shared" si="12"/>
        <v/>
      </c>
      <c r="K71" s="20">
        <f t="shared" si="13"/>
        <v>13</v>
      </c>
      <c r="L71" s="20">
        <f t="shared" si="14"/>
        <v>16</v>
      </c>
      <c r="M71" s="20"/>
      <c r="N71" s="25" t="s">
        <v>84</v>
      </c>
      <c r="O71" s="47" t="s">
        <v>165</v>
      </c>
      <c r="P71" s="43">
        <v>0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3.8603643909626419</v>
      </c>
      <c r="Y71" s="43" t="s">
        <v>116</v>
      </c>
      <c r="Z71" s="44">
        <v>0.10415625000000001</v>
      </c>
      <c r="AA71" s="50">
        <v>2.8245267565613981</v>
      </c>
      <c r="AB71" s="51">
        <v>0.5649053513122797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37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43</v>
      </c>
      <c r="H72" s="20">
        <f t="shared" si="10"/>
        <v>41</v>
      </c>
      <c r="I72" s="20">
        <f t="shared" si="11"/>
        <v>49</v>
      </c>
      <c r="J72" s="20">
        <f t="shared" si="12"/>
        <v>43</v>
      </c>
      <c r="K72" s="20">
        <f t="shared" si="13"/>
        <v>44</v>
      </c>
      <c r="L72" s="20">
        <f t="shared" si="14"/>
        <v>29</v>
      </c>
      <c r="M72" s="20"/>
      <c r="N72" s="25" t="s">
        <v>85</v>
      </c>
      <c r="O72" s="47" t="s">
        <v>166</v>
      </c>
      <c r="P72" s="43">
        <v>0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7.02176465043053</v>
      </c>
      <c r="W72" s="48">
        <v>-0.19092655235555323</v>
      </c>
      <c r="X72" s="49">
        <v>9.0909679135620607</v>
      </c>
      <c r="Y72" s="43">
        <v>0.14241434308663226</v>
      </c>
      <c r="Z72" s="44">
        <v>3.3366666666666669E-2</v>
      </c>
      <c r="AA72" s="50">
        <v>1.5015865735276548</v>
      </c>
      <c r="AB72" s="51">
        <v>0.30031731470553091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61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11</v>
      </c>
      <c r="H73" s="20">
        <f t="shared" si="10"/>
        <v>50</v>
      </c>
      <c r="I73" s="20">
        <f t="shared" si="11"/>
        <v>2</v>
      </c>
      <c r="J73" s="20">
        <f t="shared" si="12"/>
        <v>11</v>
      </c>
      <c r="K73" s="20">
        <f t="shared" si="13"/>
        <v>21</v>
      </c>
      <c r="L73" s="20">
        <f t="shared" si="14"/>
        <v>6</v>
      </c>
      <c r="M73" s="20"/>
      <c r="N73" s="25" t="s">
        <v>86</v>
      </c>
      <c r="O73" s="47" t="s">
        <v>167</v>
      </c>
      <c r="P73" s="43">
        <v>-4.5454545454545525E-2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1.3287401845202744</v>
      </c>
      <c r="Y73" s="43">
        <v>0.39765502834974709</v>
      </c>
      <c r="Z73" s="44">
        <v>9.5200000000000007E-2</v>
      </c>
      <c r="AA73" s="50">
        <v>4.5970791416620038</v>
      </c>
      <c r="AB73" s="51">
        <v>0.91941582833240076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37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33</v>
      </c>
      <c r="H74" s="20">
        <f t="shared" si="10"/>
        <v>59</v>
      </c>
      <c r="I74" s="20">
        <f t="shared" si="11"/>
        <v>34</v>
      </c>
      <c r="J74" s="20">
        <f t="shared" si="12"/>
        <v>33</v>
      </c>
      <c r="K74" s="20">
        <f t="shared" si="13"/>
        <v>36</v>
      </c>
      <c r="L74" s="20">
        <f t="shared" si="14"/>
        <v>42</v>
      </c>
      <c r="M74" s="20"/>
      <c r="N74" s="25" t="s">
        <v>87</v>
      </c>
      <c r="O74" s="47" t="s">
        <v>168</v>
      </c>
      <c r="P74" s="43">
        <v>0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2.7176727874027491</v>
      </c>
      <c r="X74" s="49">
        <v>5.2939442614507319</v>
      </c>
      <c r="Y74" s="43">
        <v>0.16771277997364953</v>
      </c>
      <c r="Z74" s="44">
        <v>5.0597368421052634E-2</v>
      </c>
      <c r="AA74" s="50">
        <v>0.60619417643425999</v>
      </c>
      <c r="AB74" s="51">
        <v>0.12123883528685209</v>
      </c>
      <c r="XFA74" s="21">
        <v>9.6134999999999998E-2</v>
      </c>
      <c r="XFB74" s="4">
        <v>1.6038460530961747</v>
      </c>
    </row>
    <row r="75" spans="1:28 16381:16382" x14ac:dyDescent="0.25">
      <c r="A75" s="20">
        <f>IFERROR(_xlfn.RANK.AVG(P75,P$5:P$92,'Market Summary'!$XFC$1),"")</f>
        <v>37</v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35</v>
      </c>
      <c r="H75" s="20">
        <f t="shared" si="10"/>
        <v>4</v>
      </c>
      <c r="I75" s="20">
        <f t="shared" si="11"/>
        <v>54</v>
      </c>
      <c r="J75" s="20">
        <f t="shared" si="12"/>
        <v>35</v>
      </c>
      <c r="K75" s="20">
        <f t="shared" si="13"/>
        <v>61.5</v>
      </c>
      <c r="L75" s="20">
        <f t="shared" si="14"/>
        <v>50</v>
      </c>
      <c r="M75" s="20"/>
      <c r="N75" s="25" t="s">
        <v>88</v>
      </c>
      <c r="O75" s="47" t="s">
        <v>165</v>
      </c>
      <c r="P75" s="43">
        <v>0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11.588834621484105</v>
      </c>
      <c r="Y75" s="43">
        <v>0.16075980578104843</v>
      </c>
      <c r="Z75" s="44">
        <v>0</v>
      </c>
      <c r="AA75" s="50">
        <v>0.22990953334713282</v>
      </c>
      <c r="AB75" s="51">
        <v>4.5981906669426476E-2</v>
      </c>
      <c r="XFA75" s="21">
        <v>0</v>
      </c>
      <c r="XFB75" s="4">
        <v>42.846336172504337</v>
      </c>
    </row>
    <row r="76" spans="1:28 16381:16382" x14ac:dyDescent="0.25">
      <c r="A76" s="20">
        <f>IFERROR(_xlfn.RANK.AVG(P76,P$5:P$92,'Market Summary'!$XFC$1),"")</f>
        <v>37</v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23</v>
      </c>
      <c r="H76" s="20">
        <f t="shared" si="10"/>
        <v>25</v>
      </c>
      <c r="I76" s="20">
        <f t="shared" si="11"/>
        <v>8</v>
      </c>
      <c r="J76" s="20">
        <f t="shared" si="12"/>
        <v>23</v>
      </c>
      <c r="K76" s="20">
        <f t="shared" si="13"/>
        <v>61.5</v>
      </c>
      <c r="L76" s="20">
        <f t="shared" si="14"/>
        <v>12</v>
      </c>
      <c r="M76" s="20"/>
      <c r="N76" s="25" t="s">
        <v>89</v>
      </c>
      <c r="O76" s="47" t="s">
        <v>169</v>
      </c>
      <c r="P76" s="43">
        <v>0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>
        <f>IFERROR(_xlfn.RANK.AVG(P77,P$5:P$92,'Market Summary'!$XFC$1),"")</f>
        <v>37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22</v>
      </c>
      <c r="H77" s="20">
        <f t="shared" si="10"/>
        <v>2</v>
      </c>
      <c r="I77" s="20">
        <f t="shared" si="11"/>
        <v>23</v>
      </c>
      <c r="J77" s="20">
        <f t="shared" si="12"/>
        <v>22</v>
      </c>
      <c r="K77" s="20">
        <f t="shared" si="13"/>
        <v>61.5</v>
      </c>
      <c r="L77" s="20">
        <f t="shared" si="14"/>
        <v>22</v>
      </c>
      <c r="M77" s="20"/>
      <c r="N77" s="25" t="s">
        <v>90</v>
      </c>
      <c r="O77" s="47" t="s">
        <v>169</v>
      </c>
      <c r="P77" s="43">
        <v>0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37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52</v>
      </c>
      <c r="H78" s="20">
        <f t="shared" si="10"/>
        <v>36</v>
      </c>
      <c r="I78" s="20">
        <f t="shared" si="11"/>
        <v>29</v>
      </c>
      <c r="J78" s="20">
        <f t="shared" si="12"/>
        <v>52</v>
      </c>
      <c r="K78" s="20">
        <f t="shared" si="13"/>
        <v>61.5</v>
      </c>
      <c r="L78" s="20">
        <f t="shared" si="14"/>
        <v>26</v>
      </c>
      <c r="M78" s="20"/>
      <c r="N78" s="25" t="s">
        <v>91</v>
      </c>
      <c r="O78" s="47" t="s">
        <v>170</v>
      </c>
      <c r="P78" s="43">
        <v>0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12.953598031845731</v>
      </c>
      <c r="W78" s="48">
        <v>-0.23626486432270699</v>
      </c>
      <c r="X78" s="49">
        <v>4.9032478864055449</v>
      </c>
      <c r="Y78" s="43">
        <v>7.7198628330256452E-2</v>
      </c>
      <c r="Z78" s="44">
        <v>0</v>
      </c>
      <c r="AA78" s="50">
        <v>1.7480958721591442</v>
      </c>
      <c r="AB78" s="51">
        <v>0.34961917443182866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55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37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25</v>
      </c>
      <c r="H80" s="20">
        <f t="shared" si="10"/>
        <v>9</v>
      </c>
      <c r="I80" s="20">
        <f t="shared" si="11"/>
        <v>25</v>
      </c>
      <c r="J80" s="20">
        <f t="shared" si="12"/>
        <v>25</v>
      </c>
      <c r="K80" s="20">
        <f t="shared" si="13"/>
        <v>10</v>
      </c>
      <c r="L80" s="20">
        <f t="shared" si="14"/>
        <v>33</v>
      </c>
      <c r="M80" s="20"/>
      <c r="N80" s="25" t="s">
        <v>93</v>
      </c>
      <c r="O80" s="47" t="s">
        <v>171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5.5079802932081217</v>
      </c>
      <c r="W80" s="48">
        <v>-0.67755690757052789</v>
      </c>
      <c r="X80" s="49">
        <v>4.6790598546062343</v>
      </c>
      <c r="Y80" s="43">
        <v>0.18155475269820734</v>
      </c>
      <c r="Z80" s="44">
        <v>0.11904761904761904</v>
      </c>
      <c r="AA80" s="50">
        <v>1.1083578203550668</v>
      </c>
      <c r="AB80" s="51">
        <v>0.2216715640710134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37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19</v>
      </c>
      <c r="H81" s="20">
        <f t="shared" si="10"/>
        <v>54</v>
      </c>
      <c r="I81" s="20">
        <f t="shared" si="11"/>
        <v>3</v>
      </c>
      <c r="J81" s="20">
        <f t="shared" si="12"/>
        <v>19</v>
      </c>
      <c r="K81" s="20">
        <f t="shared" si="13"/>
        <v>5</v>
      </c>
      <c r="L81" s="20">
        <f t="shared" si="14"/>
        <v>10</v>
      </c>
      <c r="M81" s="20"/>
      <c r="N81" s="25" t="s">
        <v>94</v>
      </c>
      <c r="O81" s="47" t="s">
        <v>172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1.9794852117999353</v>
      </c>
      <c r="Y81" s="43">
        <v>0.2463970695970687</v>
      </c>
      <c r="Z81" s="44">
        <v>0.14280000000000001</v>
      </c>
      <c r="AA81" s="50">
        <v>3.8964806064934363</v>
      </c>
      <c r="AB81" s="51">
        <v>0.77929612129868753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37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61</v>
      </c>
      <c r="H82" s="20">
        <f t="shared" si="10"/>
        <v>45</v>
      </c>
      <c r="I82" s="20">
        <f t="shared" si="11"/>
        <v>16</v>
      </c>
      <c r="J82" s="20">
        <f t="shared" si="12"/>
        <v>61</v>
      </c>
      <c r="K82" s="20">
        <f t="shared" si="13"/>
        <v>61.5</v>
      </c>
      <c r="L82" s="20">
        <f t="shared" si="14"/>
        <v>20</v>
      </c>
      <c r="M82" s="20"/>
      <c r="N82" s="25" t="s">
        <v>95</v>
      </c>
      <c r="O82" s="47" t="s">
        <v>173</v>
      </c>
      <c r="P82" s="43">
        <v>0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56.823368956290857</v>
      </c>
      <c r="W82" s="48">
        <v>-0.10055136193715553</v>
      </c>
      <c r="X82" s="49">
        <v>3.1495780983061898</v>
      </c>
      <c r="Y82" s="43">
        <v>1.7598393378773631E-2</v>
      </c>
      <c r="Z82" s="44">
        <v>0</v>
      </c>
      <c r="AA82" s="50">
        <v>2.5791371027386094</v>
      </c>
      <c r="AB82" s="51">
        <v>0.51582742054772179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37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31</v>
      </c>
      <c r="H83" s="20">
        <f t="shared" si="10"/>
        <v>30</v>
      </c>
      <c r="I83" s="20">
        <f t="shared" si="11"/>
        <v>37</v>
      </c>
      <c r="J83" s="20">
        <f t="shared" si="12"/>
        <v>31</v>
      </c>
      <c r="K83" s="20">
        <f t="shared" si="13"/>
        <v>35</v>
      </c>
      <c r="L83" s="20">
        <f t="shared" si="14"/>
        <v>51</v>
      </c>
      <c r="M83" s="20"/>
      <c r="N83" s="25" t="s">
        <v>96</v>
      </c>
      <c r="O83" s="47" t="s">
        <v>174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5.9333782473562069</v>
      </c>
      <c r="W83" s="48">
        <v>-0.34713226417470555</v>
      </c>
      <c r="X83" s="49">
        <v>6.1508404347577237</v>
      </c>
      <c r="Y83" s="43">
        <v>0.16853805004688177</v>
      </c>
      <c r="Z83" s="44">
        <v>5.2213924050632916E-2</v>
      </c>
      <c r="AA83" s="50">
        <v>0.21005085902432707</v>
      </c>
      <c r="AB83" s="51">
        <v>4.2010171804865326E-2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37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>
        <f t="shared" si="11"/>
        <v>30</v>
      </c>
      <c r="J84" s="20" t="str">
        <f t="shared" si="12"/>
        <v/>
      </c>
      <c r="K84" s="20" t="str">
        <f t="shared" si="13"/>
        <v/>
      </c>
      <c r="L84" s="20">
        <f t="shared" si="14"/>
        <v>14</v>
      </c>
      <c r="M84" s="20"/>
      <c r="N84" s="25" t="s">
        <v>97</v>
      </c>
      <c r="O84" s="47" t="s">
        <v>175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4.9247900546859809</v>
      </c>
      <c r="Y84" s="43" t="s">
        <v>116</v>
      </c>
      <c r="Z84" s="44" t="s">
        <v>116</v>
      </c>
      <c r="AA84" s="50">
        <v>2.9226712391326348</v>
      </c>
      <c r="AB84" s="51">
        <v>0.58453424782652696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13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61.5</v>
      </c>
      <c r="L85" s="20">
        <f t="shared" si="14"/>
        <v>25</v>
      </c>
      <c r="M85" s="20"/>
      <c r="N85" s="25" t="s">
        <v>98</v>
      </c>
      <c r="O85" s="47" t="s">
        <v>176</v>
      </c>
      <c r="P85" s="43">
        <v>1.2820512820512997E-2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1.6229327416388157</v>
      </c>
      <c r="W85" s="48" t="s">
        <v>116</v>
      </c>
      <c r="X85" s="49" t="s">
        <v>116</v>
      </c>
      <c r="Y85" s="43">
        <v>0.61616847965628774</v>
      </c>
      <c r="Z85" s="44">
        <v>0</v>
      </c>
      <c r="AA85" s="50">
        <v>1.8541342068584674</v>
      </c>
      <c r="AB85" s="51">
        <v>0.37082684137169353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37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45</v>
      </c>
      <c r="H86" s="20">
        <f t="shared" si="10"/>
        <v>55</v>
      </c>
      <c r="I86" s="20">
        <f t="shared" si="11"/>
        <v>43</v>
      </c>
      <c r="J86" s="20">
        <f t="shared" si="12"/>
        <v>45</v>
      </c>
      <c r="K86" s="20">
        <f t="shared" si="13"/>
        <v>39</v>
      </c>
      <c r="L86" s="20">
        <f t="shared" si="14"/>
        <v>34</v>
      </c>
      <c r="M86" s="20"/>
      <c r="N86" s="25" t="s">
        <v>99</v>
      </c>
      <c r="O86" s="47" t="s">
        <v>177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7.1858276472975424</v>
      </c>
      <c r="Y86" s="43">
        <v>0.13738264129128108</v>
      </c>
      <c r="Z86" s="44">
        <v>4.5499119939653006E-2</v>
      </c>
      <c r="AA86" s="50">
        <v>1.1028844020302477</v>
      </c>
      <c r="AB86" s="51">
        <v>0.2205768804060495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37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22</v>
      </c>
      <c r="I87" s="20">
        <f t="shared" si="11"/>
        <v>17</v>
      </c>
      <c r="J87" s="20">
        <f t="shared" si="12"/>
        <v>26</v>
      </c>
      <c r="K87" s="20">
        <f t="shared" si="13"/>
        <v>1</v>
      </c>
      <c r="L87" s="20">
        <f t="shared" si="14"/>
        <v>32</v>
      </c>
      <c r="M87" s="20"/>
      <c r="N87" s="25" t="s">
        <v>100</v>
      </c>
      <c r="O87" s="47" t="s">
        <v>178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5.522978389484674</v>
      </c>
      <c r="W87" s="48">
        <v>-0.42694715801852989</v>
      </c>
      <c r="X87" s="49">
        <v>3.3204107188511212</v>
      </c>
      <c r="Y87" s="43">
        <v>0.18106172602520465</v>
      </c>
      <c r="Z87" s="44">
        <v>0.16993200000000003</v>
      </c>
      <c r="AA87" s="50">
        <v>1.1122732160756756</v>
      </c>
      <c r="AB87" s="51">
        <v>0.22245464321513508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55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37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9"/>
        <v>6</v>
      </c>
      <c r="H89" s="20" t="str">
        <f t="shared" si="10"/>
        <v/>
      </c>
      <c r="I89" s="20">
        <f t="shared" si="11"/>
        <v>65</v>
      </c>
      <c r="J89" s="20">
        <f t="shared" si="12"/>
        <v>6</v>
      </c>
      <c r="K89" s="20">
        <f t="shared" si="13"/>
        <v>16</v>
      </c>
      <c r="L89" s="20">
        <f t="shared" si="14"/>
        <v>35</v>
      </c>
      <c r="M89" s="20"/>
      <c r="N89" s="25" t="s">
        <v>102</v>
      </c>
      <c r="O89" s="47" t="s">
        <v>179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>
        <v>2.1603838729409977</v>
      </c>
      <c r="W89" s="48" t="s">
        <v>116</v>
      </c>
      <c r="X89" s="49">
        <v>1701.2047906264183</v>
      </c>
      <c r="Y89" s="43">
        <v>0.46288070028900419</v>
      </c>
      <c r="Z89" s="44">
        <v>0.10074748201438849</v>
      </c>
      <c r="AA89" s="50">
        <v>1.0890126418506214</v>
      </c>
      <c r="AB89" s="51">
        <v>0.21780252837012437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65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9</v>
      </c>
      <c r="H90" s="20">
        <f t="shared" si="10"/>
        <v>5</v>
      </c>
      <c r="I90" s="20" t="str">
        <f t="shared" si="11"/>
        <v/>
      </c>
      <c r="J90" s="20">
        <f t="shared" si="12"/>
        <v>9</v>
      </c>
      <c r="K90" s="20">
        <f t="shared" si="13"/>
        <v>9</v>
      </c>
      <c r="L90" s="20">
        <f t="shared" si="14"/>
        <v>5</v>
      </c>
      <c r="M90" s="20"/>
      <c r="N90" s="25" t="s">
        <v>103</v>
      </c>
      <c r="O90" s="47" t="s">
        <v>180</v>
      </c>
      <c r="P90" s="43">
        <v>-7.377049180327877E-2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2.3919729426115275</v>
      </c>
      <c r="W90" s="48">
        <v>-0.82928771447010474</v>
      </c>
      <c r="X90" s="49" t="s">
        <v>181</v>
      </c>
      <c r="Y90" s="43">
        <v>0.41806492965936809</v>
      </c>
      <c r="Z90" s="44">
        <v>0.13274336283185842</v>
      </c>
      <c r="AA90" s="50">
        <v>4.6326982781300776</v>
      </c>
      <c r="AB90" s="51">
        <v>0.9265396556260157</v>
      </c>
      <c r="XFA90" s="21">
        <v>0.15</v>
      </c>
      <c r="XFB90" s="4">
        <v>14.011721155198543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55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>
        <f>IFERROR(_xlfn.RANK.AVG(P92,P$5:P$92,'Market Summary'!$XFC$1),"")</f>
        <v>37</v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10</v>
      </c>
      <c r="H92" s="20">
        <f t="shared" si="10"/>
        <v>58</v>
      </c>
      <c r="I92" s="20">
        <f t="shared" si="11"/>
        <v>18</v>
      </c>
      <c r="J92" s="20">
        <f t="shared" si="12"/>
        <v>10</v>
      </c>
      <c r="K92" s="20">
        <f t="shared" si="13"/>
        <v>61.5</v>
      </c>
      <c r="L92" s="20">
        <f t="shared" si="14"/>
        <v>11</v>
      </c>
      <c r="M92" s="20"/>
      <c r="N92" s="25" t="s">
        <v>105</v>
      </c>
      <c r="O92" s="52" t="s">
        <v>122</v>
      </c>
      <c r="P92" s="53">
        <v>0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2.1945607608416466</v>
      </c>
      <c r="X92" s="57">
        <v>3.354017536469784</v>
      </c>
      <c r="Y92" s="53">
        <v>0.40588066858125582</v>
      </c>
      <c r="Z92" s="54">
        <v>0</v>
      </c>
      <c r="AA92" s="58">
        <v>3.2673090650220562</v>
      </c>
      <c r="AB92" s="59">
        <v>0.65346181300441142</v>
      </c>
      <c r="XFA92" s="21">
        <v>0</v>
      </c>
      <c r="XFB92" s="4">
        <v>0.77124165879328144</v>
      </c>
    </row>
  </sheetData>
  <sheetProtection algorithmName="SHA-512" hashValue="Rdki7CtQoFuAQcBXdbydAyeoxxZUPoqiBPzr8qL6ADUisfBbB0X49hTFXLmYsGJPU/1WQHtEg86YmKAAq1FrDw==" saltValue="uqPoJurU/yrdlO+Y01lk/A==" spinCount="100000" sheet="1" selectLockedCells="1" sort="0" autoFilter="0" pivotTables="0" selectUnlockedCells="1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2019-10-02T14:24:04Z</dcterms:modified>
</cp:coreProperties>
</file>