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8B9F4F96-7886-4BE9-AA09-67F703D0B936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H88" i="1"/>
  <c r="H79" i="1"/>
  <c r="H5" i="1" l="1"/>
  <c r="K24" i="1"/>
  <c r="K36" i="1"/>
  <c r="H43" i="1"/>
  <c r="K45" i="1"/>
  <c r="K47" i="1"/>
  <c r="G55" i="1"/>
  <c r="H61" i="1"/>
  <c r="K61" i="1"/>
  <c r="K63" i="1"/>
  <c r="K67" i="1"/>
  <c r="H71" i="1"/>
  <c r="J79" i="1"/>
  <c r="K79" i="1"/>
  <c r="J88" i="1"/>
  <c r="K88" i="1"/>
  <c r="J91" i="1"/>
  <c r="G5" i="1"/>
  <c r="G6" i="1"/>
  <c r="G9" i="1"/>
  <c r="K9" i="1"/>
  <c r="G11" i="1"/>
  <c r="K11" i="1"/>
  <c r="G25" i="1"/>
  <c r="K29" i="1"/>
  <c r="K33" i="1"/>
  <c r="K38" i="1"/>
  <c r="G43" i="1"/>
  <c r="K43" i="1"/>
  <c r="G45" i="1"/>
  <c r="K55" i="1"/>
  <c r="K91" i="1"/>
  <c r="XFB1" i="2"/>
  <c r="XFC1" i="2"/>
  <c r="C5" i="1" l="1"/>
  <c r="J5" i="1"/>
  <c r="G71" i="1"/>
  <c r="H89" i="1"/>
  <c r="H66" i="1"/>
  <c r="H56" i="1"/>
  <c r="H45" i="1"/>
  <c r="J38" i="1"/>
  <c r="H38" i="1"/>
  <c r="J61" i="1"/>
  <c r="J55" i="1"/>
  <c r="H55" i="1"/>
  <c r="J41" i="1"/>
  <c r="H41" i="1"/>
  <c r="H29" i="1"/>
  <c r="J25" i="1"/>
  <c r="H25" i="1"/>
  <c r="J11" i="1"/>
  <c r="H11" i="1"/>
  <c r="J24" i="1"/>
  <c r="H24" i="1"/>
  <c r="J49" i="1"/>
  <c r="H49" i="1"/>
  <c r="J47" i="1"/>
  <c r="H47" i="1"/>
  <c r="J32" i="1"/>
  <c r="H32" i="1"/>
  <c r="G61" i="1"/>
  <c r="G84" i="1"/>
  <c r="H84" i="1"/>
  <c r="J71" i="1"/>
  <c r="J67" i="1"/>
  <c r="H67" i="1"/>
  <c r="J63" i="1"/>
  <c r="H63" i="1"/>
  <c r="J43" i="1"/>
  <c r="J36" i="1"/>
  <c r="H36" i="1"/>
  <c r="J9" i="1"/>
  <c r="H9" i="1"/>
  <c r="H6" i="1"/>
  <c r="H33" i="1"/>
  <c r="E92" i="1"/>
  <c r="B75" i="1"/>
  <c r="G86" i="1"/>
  <c r="G49" i="1"/>
  <c r="G63" i="1"/>
  <c r="G38" i="1"/>
  <c r="G67" i="1"/>
  <c r="G47" i="1"/>
  <c r="J84" i="1"/>
  <c r="G90" i="1"/>
  <c r="G41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G76" i="1"/>
  <c r="C76" i="1"/>
  <c r="G74" i="1"/>
  <c r="C74" i="1"/>
  <c r="E72" i="1"/>
  <c r="C71" i="1"/>
  <c r="G69" i="1"/>
  <c r="C69" i="1"/>
  <c r="E68" i="1"/>
  <c r="D71" i="1"/>
  <c r="F67" i="1"/>
  <c r="B67" i="1"/>
  <c r="E62" i="1"/>
  <c r="G88" i="1"/>
  <c r="E87" i="1"/>
  <c r="F85" i="1"/>
  <c r="B85" i="1"/>
  <c r="E85" i="1"/>
  <c r="D83" i="1"/>
  <c r="F81" i="1"/>
  <c r="B81" i="1"/>
  <c r="G78" i="1"/>
  <c r="C80" i="1"/>
  <c r="G73" i="1"/>
  <c r="C73" i="1"/>
  <c r="G85" i="1"/>
  <c r="C85" i="1"/>
  <c r="F74" i="1"/>
  <c r="B72" i="1"/>
  <c r="D69" i="1"/>
  <c r="F57" i="1"/>
  <c r="B44" i="1"/>
  <c r="C39" i="1"/>
  <c r="G80" i="1"/>
  <c r="G89" i="1"/>
  <c r="G82" i="1"/>
  <c r="C89" i="1"/>
  <c r="C82" i="1"/>
  <c r="C88" i="1"/>
  <c r="C86" i="1"/>
  <c r="D84" i="1"/>
  <c r="D82" i="1"/>
  <c r="F78" i="1"/>
  <c r="B77" i="1"/>
  <c r="G77" i="1"/>
  <c r="C77" i="1"/>
  <c r="G75" i="1"/>
  <c r="C75" i="1"/>
  <c r="E74" i="1"/>
  <c r="G92" i="1"/>
  <c r="C72" i="1"/>
  <c r="E88" i="1"/>
  <c r="E91" i="1"/>
  <c r="G79" i="1"/>
  <c r="C79" i="1"/>
  <c r="F65" i="1"/>
  <c r="B65" i="1"/>
  <c r="D64" i="1"/>
  <c r="G62" i="1"/>
  <c r="C62" i="1"/>
  <c r="F59" i="1"/>
  <c r="D87" i="1"/>
  <c r="D86" i="1"/>
  <c r="D85" i="1"/>
  <c r="F83" i="1"/>
  <c r="B83" i="1"/>
  <c r="D88" i="1"/>
  <c r="E78" i="1"/>
  <c r="D66" i="1"/>
  <c r="B59" i="1"/>
  <c r="E67" i="1"/>
  <c r="G66" i="1"/>
  <c r="C66" i="1"/>
  <c r="G64" i="1"/>
  <c r="C64" i="1"/>
  <c r="D63" i="1"/>
  <c r="F62" i="1"/>
  <c r="B62" i="1"/>
  <c r="C61" i="1"/>
  <c r="E59" i="1"/>
  <c r="F58" i="1"/>
  <c r="G57" i="1"/>
  <c r="C57" i="1"/>
  <c r="G56" i="1"/>
  <c r="J56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G44" i="1"/>
  <c r="G40" i="1"/>
  <c r="D35" i="1"/>
  <c r="D78" i="1"/>
  <c r="D76" i="1"/>
  <c r="F73" i="1"/>
  <c r="B73" i="1"/>
  <c r="D72" i="1"/>
  <c r="F71" i="1"/>
  <c r="B71" i="1"/>
  <c r="B69" i="1"/>
  <c r="D68" i="1"/>
  <c r="G91" i="1"/>
  <c r="C91" i="1"/>
  <c r="F88" i="1"/>
  <c r="B88" i="1"/>
  <c r="D81" i="1"/>
  <c r="F80" i="1"/>
  <c r="B80" i="1"/>
  <c r="E79" i="1"/>
  <c r="C78" i="1"/>
  <c r="G72" i="1"/>
  <c r="E71" i="1"/>
  <c r="G70" i="1"/>
  <c r="C70" i="1"/>
  <c r="E69" i="1"/>
  <c r="G68" i="1"/>
  <c r="C68" i="1"/>
  <c r="D67" i="1"/>
  <c r="F66" i="1"/>
  <c r="B66" i="1"/>
  <c r="D65" i="1"/>
  <c r="F64" i="1"/>
  <c r="B64" i="1"/>
  <c r="C63" i="1"/>
  <c r="F61" i="1"/>
  <c r="B61" i="1"/>
  <c r="D60" i="1"/>
  <c r="G58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G87" i="1"/>
  <c r="C87" i="1"/>
  <c r="E86" i="1"/>
  <c r="E84" i="1"/>
  <c r="G83" i="1"/>
  <c r="C83" i="1"/>
  <c r="E82" i="1"/>
  <c r="G81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G65" i="1"/>
  <c r="C65" i="1"/>
  <c r="E64" i="1"/>
  <c r="F63" i="1"/>
  <c r="B63" i="1"/>
  <c r="D62" i="1"/>
  <c r="E61" i="1"/>
  <c r="G60" i="1"/>
  <c r="B60" i="1"/>
  <c r="G59" i="1"/>
  <c r="D59" i="1"/>
  <c r="B58" i="1"/>
  <c r="E57" i="1"/>
  <c r="B57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G46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G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G32" i="1"/>
  <c r="C32" i="1"/>
  <c r="C33" i="1"/>
  <c r="C35" i="1"/>
  <c r="C36" i="1"/>
  <c r="C38" i="1"/>
  <c r="C45" i="1"/>
  <c r="J45" i="1"/>
  <c r="F42" i="1"/>
  <c r="B42" i="1"/>
  <c r="D40" i="1"/>
  <c r="G39" i="1"/>
  <c r="G31" i="1"/>
  <c r="C31" i="1"/>
  <c r="E30" i="1"/>
  <c r="D27" i="1"/>
  <c r="D38" i="1"/>
  <c r="D31" i="1"/>
  <c r="D24" i="1"/>
  <c r="D26" i="1"/>
  <c r="F22" i="1"/>
  <c r="G53" i="1"/>
  <c r="G51" i="1"/>
  <c r="E44" i="1"/>
  <c r="G42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G35" i="1"/>
  <c r="F34" i="1"/>
  <c r="G33" i="1"/>
  <c r="J33" i="1"/>
  <c r="D33" i="1"/>
  <c r="D32" i="1"/>
  <c r="C28" i="1"/>
  <c r="G29" i="1"/>
  <c r="J29" i="1"/>
  <c r="G26" i="1"/>
  <c r="G27" i="1"/>
  <c r="G34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G7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G30" i="1"/>
  <c r="C30" i="1"/>
  <c r="F30" i="1"/>
  <c r="F29" i="1"/>
  <c r="D25" i="1"/>
  <c r="F25" i="1"/>
  <c r="G24" i="1"/>
  <c r="G23" i="1"/>
  <c r="C23" i="1"/>
  <c r="B22" i="1"/>
  <c r="B23" i="1"/>
  <c r="E21" i="1"/>
  <c r="C20" i="1"/>
  <c r="D19" i="1"/>
  <c r="E14" i="1"/>
  <c r="E13" i="1"/>
  <c r="C12" i="1"/>
  <c r="G37" i="1"/>
  <c r="C37" i="1"/>
  <c r="G36" i="1"/>
  <c r="C34" i="1"/>
  <c r="B33" i="1"/>
  <c r="G28" i="1"/>
  <c r="C26" i="1"/>
  <c r="E26" i="1"/>
  <c r="C25" i="1"/>
  <c r="F24" i="1"/>
  <c r="E20" i="1"/>
  <c r="E19" i="1"/>
  <c r="C18" i="1"/>
  <c r="D17" i="1"/>
  <c r="E12" i="1"/>
  <c r="D10" i="1"/>
  <c r="C9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G21" i="1"/>
  <c r="C21" i="1"/>
  <c r="G19" i="1"/>
  <c r="C19" i="1"/>
  <c r="G17" i="1"/>
  <c r="C17" i="1"/>
  <c r="G15" i="1"/>
  <c r="C15" i="1"/>
  <c r="G13" i="1"/>
  <c r="C13" i="1"/>
  <c r="E11" i="1"/>
  <c r="E24" i="1"/>
  <c r="E10" i="1"/>
  <c r="B10" i="1"/>
  <c r="G10" i="1"/>
  <c r="C10" i="1"/>
  <c r="C6" i="1"/>
  <c r="D5" i="1"/>
  <c r="E9" i="1"/>
  <c r="G8" i="1"/>
  <c r="C8" i="1"/>
  <c r="H60" i="1" l="1"/>
  <c r="H85" i="1"/>
  <c r="B18" i="2"/>
  <c r="C18" i="2" s="1"/>
  <c r="B16" i="2"/>
  <c r="C16" i="2" s="1"/>
  <c r="B17" i="2"/>
  <c r="C17" i="2" s="1"/>
  <c r="B22" i="2"/>
  <c r="C22" i="2" s="1"/>
  <c r="B24" i="2"/>
  <c r="C24" i="2" s="1"/>
  <c r="B21" i="2"/>
  <c r="C21" i="2" s="1"/>
  <c r="B23" i="2"/>
  <c r="C23" i="2" s="1"/>
  <c r="B15" i="2"/>
  <c r="C15" i="2" s="1"/>
  <c r="B19" i="2"/>
  <c r="C19" i="2" s="1"/>
  <c r="B20" i="2"/>
  <c r="C20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H7" i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D18" i="2" l="1"/>
  <c r="E18" i="2" s="1"/>
  <c r="D16" i="2"/>
  <c r="E16" i="2" s="1"/>
  <c r="D23" i="2"/>
  <c r="E23" i="2" s="1"/>
  <c r="D22" i="2"/>
  <c r="E22" i="2" s="1"/>
  <c r="H21" i="2"/>
  <c r="I21" i="2" s="1"/>
  <c r="H20" i="2"/>
  <c r="I20" i="2" s="1"/>
  <c r="H22" i="2"/>
  <c r="I22" i="2" s="1"/>
  <c r="H17" i="2"/>
  <c r="I17" i="2" s="1"/>
  <c r="H16" i="2"/>
  <c r="I16" i="2" s="1"/>
  <c r="H18" i="2"/>
  <c r="I18" i="2" s="1"/>
  <c r="H23" i="2"/>
  <c r="I23" i="2" s="1"/>
  <c r="H19" i="2"/>
  <c r="I19" i="2" s="1"/>
  <c r="H15" i="2"/>
  <c r="I15" i="2" s="1"/>
  <c r="H24" i="2"/>
  <c r="I24" i="2" s="1"/>
  <c r="D19" i="2"/>
  <c r="E19" i="2" s="1"/>
  <c r="D21" i="2"/>
  <c r="E21" i="2" s="1"/>
  <c r="D17" i="2"/>
  <c r="E17" i="2" s="1"/>
  <c r="D24" i="2"/>
  <c r="E24" i="2" s="1"/>
  <c r="D20" i="2"/>
  <c r="E20" i="2" s="1"/>
  <c r="D15" i="2"/>
  <c r="E15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84" i="1" l="1"/>
  <c r="K35" i="1" l="1"/>
  <c r="K49" i="1"/>
  <c r="K48" i="1"/>
  <c r="K28" i="1"/>
  <c r="K87" i="1"/>
  <c r="K31" i="1"/>
  <c r="K7" i="1"/>
  <c r="K86" i="1"/>
  <c r="K40" i="1"/>
  <c r="K52" i="1"/>
  <c r="K32" i="1"/>
  <c r="K60" i="1"/>
  <c r="K44" i="1"/>
  <c r="K65" i="1"/>
  <c r="K23" i="1"/>
  <c r="K69" i="1"/>
  <c r="K50" i="1"/>
  <c r="K19" i="1"/>
  <c r="K80" i="1"/>
  <c r="K90" i="1"/>
  <c r="K82" i="1"/>
  <c r="K73" i="1"/>
  <c r="K15" i="1"/>
  <c r="K75" i="1"/>
  <c r="K30" i="1"/>
  <c r="K85" i="1"/>
  <c r="K41" i="1"/>
  <c r="K6" i="1"/>
  <c r="K5" i="1"/>
  <c r="K71" i="1"/>
  <c r="K12" i="1"/>
  <c r="K46" i="1"/>
  <c r="K77" i="1"/>
  <c r="K59" i="1"/>
  <c r="K83" i="1"/>
  <c r="K51" i="1"/>
  <c r="K66" i="1"/>
  <c r="K53" i="1"/>
  <c r="K89" i="1"/>
  <c r="K25" i="1"/>
  <c r="K18" i="1"/>
  <c r="K37" i="1"/>
  <c r="K10" i="1"/>
  <c r="K68" i="1"/>
  <c r="K34" i="1"/>
  <c r="K22" i="1"/>
  <c r="K57" i="1"/>
  <c r="K64" i="1"/>
  <c r="K39" i="1"/>
  <c r="K74" i="1"/>
  <c r="K78" i="1"/>
  <c r="K13" i="1"/>
  <c r="K42" i="1"/>
  <c r="K72" i="1"/>
  <c r="K54" i="1"/>
  <c r="K14" i="1"/>
  <c r="K62" i="1"/>
  <c r="K27" i="1"/>
  <c r="K17" i="1"/>
  <c r="K81" i="1"/>
  <c r="K58" i="1"/>
  <c r="K20" i="1"/>
  <c r="K21" i="1"/>
  <c r="K16" i="1"/>
  <c r="K70" i="1"/>
  <c r="K56" i="1"/>
  <c r="K8" i="1"/>
  <c r="K92" i="1"/>
  <c r="K76" i="1"/>
  <c r="K26" i="1"/>
  <c r="J21" i="2" l="1"/>
  <c r="K21" i="2" s="1"/>
  <c r="J20" i="2"/>
  <c r="K20" i="2" s="1"/>
  <c r="J24" i="2"/>
  <c r="K24" i="2" s="1"/>
  <c r="J22" i="2"/>
  <c r="K22" i="2" s="1"/>
  <c r="J17" i="2"/>
  <c r="K17" i="2" s="1"/>
  <c r="J16" i="2"/>
  <c r="K16" i="2" s="1"/>
  <c r="J15" i="2"/>
  <c r="K15" i="2" s="1"/>
  <c r="J18" i="2"/>
  <c r="K18" i="2" s="1"/>
  <c r="J23" i="2"/>
  <c r="K23" i="2" s="1"/>
  <c r="J19" i="2"/>
  <c r="K19" i="2" s="1"/>
  <c r="I59" i="1" l="1"/>
  <c r="I25" i="1" l="1"/>
  <c r="I5" i="1" l="1"/>
  <c r="I85" i="1" l="1"/>
  <c r="I6" i="1" l="1"/>
  <c r="I42" i="1" l="1"/>
  <c r="I51" i="1"/>
  <c r="I11" i="1"/>
  <c r="I68" i="1"/>
  <c r="I35" i="1"/>
  <c r="I60" i="1"/>
  <c r="I52" i="1"/>
  <c r="I33" i="1"/>
  <c r="I77" i="1"/>
  <c r="I62" i="1"/>
  <c r="I9" i="1"/>
  <c r="I34" i="1"/>
  <c r="I26" i="1"/>
  <c r="I92" i="1"/>
  <c r="I65" i="1"/>
  <c r="I41" i="1"/>
  <c r="I30" i="1"/>
  <c r="I48" i="1"/>
  <c r="I20" i="1"/>
  <c r="I19" i="1"/>
  <c r="I74" i="1"/>
  <c r="I15" i="1"/>
  <c r="I83" i="1"/>
  <c r="I67" i="1"/>
  <c r="I72" i="1"/>
  <c r="I28" i="1"/>
  <c r="I81" i="1"/>
  <c r="I70" i="1"/>
  <c r="I32" i="1"/>
  <c r="I47" i="1"/>
  <c r="I76" i="1"/>
  <c r="I69" i="1"/>
  <c r="I79" i="1"/>
  <c r="I63" i="1"/>
  <c r="I56" i="1"/>
  <c r="I90" i="1"/>
  <c r="I64" i="1"/>
  <c r="I39" i="1"/>
  <c r="I54" i="1"/>
  <c r="I21" i="1"/>
  <c r="I46" i="1"/>
  <c r="I84" i="1"/>
  <c r="I43" i="1"/>
  <c r="I73" i="1"/>
  <c r="I45" i="1"/>
  <c r="I91" i="1"/>
  <c r="I87" i="1"/>
  <c r="I61" i="1"/>
  <c r="I50" i="1"/>
  <c r="I27" i="1"/>
  <c r="I44" i="1"/>
  <c r="I55" i="1"/>
  <c r="I29" i="1"/>
  <c r="I89" i="1"/>
  <c r="I66" i="1"/>
  <c r="I58" i="1"/>
  <c r="I40" i="1"/>
  <c r="I53" i="1"/>
  <c r="I22" i="1"/>
  <c r="I17" i="1"/>
  <c r="I16" i="1"/>
  <c r="I8" i="1"/>
  <c r="I86" i="1"/>
  <c r="I36" i="1"/>
  <c r="I71" i="1"/>
  <c r="I78" i="1"/>
  <c r="I38" i="1"/>
  <c r="I10" i="1"/>
  <c r="I88" i="1"/>
  <c r="I13" i="1"/>
  <c r="I18" i="1"/>
  <c r="I80" i="1"/>
  <c r="I75" i="1"/>
  <c r="I24" i="1"/>
  <c r="I57" i="1"/>
  <c r="I37" i="1"/>
  <c r="I7" i="1"/>
  <c r="I31" i="1"/>
  <c r="I49" i="1"/>
  <c r="I82" i="1"/>
  <c r="I14" i="1"/>
  <c r="I12" i="1"/>
  <c r="I23" i="1"/>
  <c r="F22" i="2" l="1"/>
  <c r="G22" i="2" s="1"/>
  <c r="F20" i="2"/>
  <c r="G20" i="2" s="1"/>
  <c r="F24" i="2"/>
  <c r="G24" i="2" s="1"/>
  <c r="F18" i="2"/>
  <c r="G18" i="2" s="1"/>
  <c r="F17" i="2"/>
  <c r="G17" i="2" s="1"/>
  <c r="F21" i="2"/>
  <c r="G21" i="2" s="1"/>
  <c r="F23" i="2"/>
  <c r="G23" i="2" s="1"/>
  <c r="F16" i="2"/>
  <c r="G16" i="2" s="1"/>
  <c r="F19" i="2"/>
  <c r="G19" i="2" s="1"/>
  <c r="F15" i="2"/>
  <c r="G15" i="2" s="1"/>
  <c r="L42" i="1" l="1"/>
  <c r="L67" i="1"/>
  <c r="L59" i="1"/>
  <c r="L10" i="1"/>
  <c r="L58" i="1"/>
  <c r="L79" i="1"/>
  <c r="L27" i="1"/>
  <c r="L47" i="1"/>
  <c r="L75" i="1"/>
  <c r="L35" i="1"/>
  <c r="L65" i="1"/>
  <c r="L24" i="1"/>
  <c r="L13" i="1"/>
  <c r="L83" i="1"/>
  <c r="L57" i="1"/>
  <c r="L7" i="1"/>
  <c r="L32" i="1"/>
  <c r="L51" i="1"/>
  <c r="L48" i="1"/>
  <c r="L17" i="1"/>
  <c r="L19" i="1"/>
  <c r="L74" i="1"/>
  <c r="L6" i="1"/>
  <c r="L11" i="1"/>
  <c r="L78" i="1"/>
  <c r="L87" i="1"/>
  <c r="L88" i="1"/>
  <c r="L38" i="1"/>
  <c r="L80" i="1"/>
  <c r="L43" i="1"/>
  <c r="L71" i="1"/>
  <c r="L84" i="1"/>
  <c r="L28" i="1"/>
  <c r="L55" i="1"/>
  <c r="L69" i="1"/>
  <c r="L44" i="1"/>
  <c r="L18" i="1"/>
  <c r="L40" i="1"/>
  <c r="L30" i="1"/>
  <c r="L54" i="1"/>
  <c r="L22" i="1"/>
  <c r="L20" i="1"/>
  <c r="L15" i="1"/>
  <c r="L85" i="1"/>
  <c r="L91" i="1"/>
  <c r="L36" i="1"/>
  <c r="L34" i="1"/>
  <c r="L92" i="1"/>
  <c r="L5" i="1"/>
  <c r="L50" i="1"/>
  <c r="L89" i="1"/>
  <c r="L29" i="1"/>
  <c r="L26" i="1"/>
  <c r="L62" i="1"/>
  <c r="L66" i="1"/>
  <c r="L33" i="1"/>
  <c r="L68" i="1"/>
  <c r="L81" i="1"/>
  <c r="L86" i="1"/>
  <c r="L41" i="1"/>
  <c r="L31" i="1"/>
  <c r="L53" i="1"/>
  <c r="L82" i="1"/>
  <c r="L23" i="1"/>
  <c r="L16" i="1"/>
  <c r="L46" i="1"/>
  <c r="L61" i="1"/>
  <c r="L60" i="1"/>
  <c r="L76" i="1"/>
  <c r="L64" i="1"/>
  <c r="L63" i="1"/>
  <c r="L77" i="1"/>
  <c r="L45" i="1"/>
  <c r="L72" i="1"/>
  <c r="L25" i="1"/>
  <c r="L37" i="1"/>
  <c r="L9" i="1"/>
  <c r="L73" i="1"/>
  <c r="L70" i="1"/>
  <c r="L90" i="1"/>
  <c r="L56" i="1"/>
  <c r="L39" i="1"/>
  <c r="L52" i="1"/>
  <c r="L49" i="1"/>
  <c r="L21" i="1"/>
  <c r="L14" i="1"/>
  <c r="L12" i="1"/>
  <c r="L8" i="1"/>
  <c r="L18" i="2" l="1"/>
  <c r="M18" i="2" s="1"/>
  <c r="L23" i="2"/>
  <c r="M23" i="2" s="1"/>
  <c r="L19" i="2"/>
  <c r="M19" i="2" s="1"/>
  <c r="L22" i="2"/>
  <c r="M22" i="2" s="1"/>
  <c r="L17" i="2"/>
  <c r="M17" i="2" s="1"/>
  <c r="L15" i="2"/>
  <c r="M15" i="2" s="1"/>
  <c r="L24" i="2"/>
  <c r="M24" i="2" s="1"/>
  <c r="L16" i="2"/>
  <c r="M16" i="2" s="1"/>
  <c r="L21" i="2"/>
  <c r="M21" i="2" s="1"/>
  <c r="L20" i="2"/>
  <c r="M20" i="2" s="1"/>
</calcChain>
</file>

<file path=xl/sharedStrings.xml><?xml version="1.0" encoding="utf-8"?>
<sst xmlns="http://schemas.openxmlformats.org/spreadsheetml/2006/main" count="385" uniqueCount="182">
  <si>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</si>
  <si>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</si>
  <si>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</si>
  <si>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</si>
  <si>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</si>
  <si>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</si>
  <si>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</si>
  <si>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</si>
  <si>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</si>
  <si>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</si>
  <si>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</si>
  <si>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</si>
  <si>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</si>
  <si>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</si>
  <si>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</si>
  <si>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</si>
  <si>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</si>
  <si>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</si>
  <si>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</si>
  <si>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</si>
  <si>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</si>
  <si>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</si>
  <si>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</si>
  <si>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</si>
  <si>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</si>
  <si>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</si>
  <si>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</si>
  <si>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</si>
  <si>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</si>
  <si>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</si>
  <si>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</si>
  <si>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</si>
  <si>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</si>
  <si>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</si>
  <si>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</si>
  <si>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</si>
  <si>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</si>
  <si>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</si>
  <si>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</si>
  <si>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</si>
  <si>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</si>
  <si>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</si>
  <si>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</si>
  <si>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</si>
  <si>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</si>
  <si>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</si>
  <si>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</si>
  <si>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</si>
  <si>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</si>
  <si>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</si>
  <si>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</si>
  <si>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</si>
  <si>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</si>
  <si>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</si>
  <si>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</si>
  <si>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</si>
  <si>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</si>
  <si>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</si>
  <si>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</si>
  <si>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</si>
  <si>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</si>
  <si>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</si>
  <si>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</si>
  <si>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</si>
  <si>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</si>
  <si>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</si>
  <si>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</si>
  <si>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</si>
  <si>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</si>
  <si>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</si>
  <si>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</si>
  <si>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</si>
  <si>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</si>
  <si>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</si>
  <si>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</si>
  <si>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</si>
  <si>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</si>
  <si>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</si>
  <si>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</si>
  <si>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</si>
  <si>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</si>
  <si>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</si>
  <si>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</si>
  <si>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</si>
  <si>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</si>
  <si>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</si>
  <si>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</si>
  <si>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</si>
  <si>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</si>
  <si>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</si>
  <si>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</si>
  <si>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</si>
  <si>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</si>
  <si>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</si>
  <si>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</si>
  <si>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</si>
  <si>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</si>
  <si>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</si>
  <si>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</si>
  <si>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</si>
  <si>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</si>
  <si>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</si>
  <si>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</si>
  <si>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</si>
  <si>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</si>
  <si>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</si>
  <si>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</si>
  <si>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</si>
  <si>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</si>
  <si>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</si>
  <si>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</si>
  <si>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</si>
  <si>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</si>
  <si>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</si>
  <si>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</si>
  <si>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Printed 23/09/2019 16:11:36.036</t>
  </si>
  <si>
    <t/>
  </si>
  <si>
    <t>0.47</t>
  </si>
  <si>
    <t>54.95</t>
  </si>
  <si>
    <t>40.35</t>
  </si>
  <si>
    <t>2.59</t>
  </si>
  <si>
    <t>7.20</t>
  </si>
  <si>
    <t>8.90</t>
  </si>
  <si>
    <t>5.55</t>
  </si>
  <si>
    <t>1.65</t>
  </si>
  <si>
    <t>1.71</t>
  </si>
  <si>
    <t>28.95</t>
  </si>
  <si>
    <t>42.85</t>
  </si>
  <si>
    <t>2.20</t>
  </si>
  <si>
    <t>6.15</t>
  </si>
  <si>
    <t>7.00</t>
  </si>
  <si>
    <t>0.62</t>
  </si>
  <si>
    <t>19.00</t>
  </si>
  <si>
    <t>1.15</t>
  </si>
  <si>
    <t>35.50</t>
  </si>
  <si>
    <t>12.00</t>
  </si>
  <si>
    <t>52.00</t>
  </si>
  <si>
    <t>16.60</t>
  </si>
  <si>
    <t>154.60</t>
  </si>
  <si>
    <t>15.00</t>
  </si>
  <si>
    <t>7.50</t>
  </si>
  <si>
    <t>23.25</t>
  </si>
  <si>
    <t>4.05</t>
  </si>
  <si>
    <t>7.10</t>
  </si>
  <si>
    <t>1.07</t>
  </si>
  <si>
    <t>7.15</t>
  </si>
  <si>
    <t>29.00</t>
  </si>
  <si>
    <t>18.55</t>
  </si>
  <si>
    <t>1.70</t>
  </si>
  <si>
    <t>11.60</t>
  </si>
  <si>
    <t>22.20</t>
  </si>
  <si>
    <t>11.05</t>
  </si>
  <si>
    <t>14.05</t>
  </si>
  <si>
    <t>1.01</t>
  </si>
  <si>
    <t>13.40</t>
  </si>
  <si>
    <t>1,210.10</t>
  </si>
  <si>
    <t>7.35</t>
  </si>
  <si>
    <t>2.00</t>
  </si>
  <si>
    <t>0.44</t>
  </si>
  <si>
    <t>1.18</t>
  </si>
  <si>
    <t>6.12</t>
  </si>
  <si>
    <t>59.75</t>
  </si>
  <si>
    <t>3.87</t>
  </si>
  <si>
    <t>0.66</t>
  </si>
  <si>
    <t>0.28</t>
  </si>
  <si>
    <t>0.39</t>
  </si>
  <si>
    <t>0.51</t>
  </si>
  <si>
    <t>1.80</t>
  </si>
  <si>
    <t>0.20</t>
  </si>
  <si>
    <t>0.49</t>
  </si>
  <si>
    <t>0.35</t>
  </si>
  <si>
    <t>16.80</t>
  </si>
  <si>
    <t>3.00</t>
  </si>
  <si>
    <t>17.20</t>
  </si>
  <si>
    <t>158.00</t>
  </si>
  <si>
    <t>18.80</t>
  </si>
  <si>
    <t>3.80</t>
  </si>
  <si>
    <t>460.00</t>
  </si>
  <si>
    <t>100.00</t>
  </si>
  <si>
    <t>1.24</t>
  </si>
  <si>
    <t xml:space="preserve"> 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</si>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</sst>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E28" sqref="E28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7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69" t="s">
        <v>112</v>
      </c>
      <c r="D1" s="70"/>
      <c r="E1" s="70"/>
      <c r="F1" s="70"/>
      <c r="G1" s="70"/>
      <c r="H1" s="70"/>
      <c r="I1" s="70"/>
      <c r="J1" s="70"/>
      <c r="K1" s="70"/>
      <c r="L1" s="70"/>
      <c r="M1" s="71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ETERNA</v>
      </c>
      <c r="C3" s="13">
        <f>_xlfn.IFNA(VLOOKUP(B3,'Daily Report'!$N:$AB,MATCH(C$2,'Daily Report'!$N$3:$AB$3,0),FALSE),"")</f>
        <v>9.0909090909090828E-2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111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CUTIX</v>
      </c>
      <c r="C4" s="15">
        <f>_xlfn.IFNA(VLOOKUP(B4,'Daily Report'!$N:$AB,MATCH(C$2,'Daily Report'!$N$3:$AB$3,0),FALSE),"")</f>
        <v>8.9743589743589647E-2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FO</v>
      </c>
      <c r="C5" s="15">
        <f>_xlfn.IFNA(VLOOKUP(B5,'Daily Report'!$N:$AB,MATCH(C$2,'Daily Report'!$N$3:$AB$3,0),FALSE),"")</f>
        <v>7.4999999999999956E-2</v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CADBURY</v>
      </c>
      <c r="C6" s="15">
        <f>_xlfn.IFNA(VLOOKUP(B6,'Daily Report'!$N:$AB,MATCH(C$2,'Daily Report'!$N$3:$AB$3,0),FALSE),"")</f>
        <v>5.9360730593607247E-2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LAWUNION</v>
      </c>
      <c r="C7" s="15">
        <f>_xlfn.IFNA(VLOOKUP(B7,'Daily Report'!$N:$AB,MATCH(C$2,'Daily Report'!$N$3:$AB$3,0),FALSE),"")</f>
        <v>5.4054054054054168E-2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WEMABANK</v>
      </c>
      <c r="C8" s="15">
        <f>_xlfn.IFNA(VLOOKUP(B8,'Daily Report'!$N:$AB,MATCH(C$2,'Daily Report'!$N$3:$AB$3,0),FALSE),"")</f>
        <v>3.3333333333333437E-2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TRANSCORP</v>
      </c>
      <c r="C9" s="15">
        <f>_xlfn.IFNA(VLOOKUP(B9,'Daily Report'!$N:$AB,MATCH(C$2,'Daily Report'!$N$3:$AB$3,0),FALSE),"")</f>
        <v>1.904761904761898E-2</v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>ZENITHBANK</v>
      </c>
      <c r="C10" s="15">
        <f>_xlfn.IFNA(VLOOKUP(B10,'Daily Report'!$N:$AB,MATCH(C$2,'Daily Report'!$N$3:$AB$3,0),FALSE),"")</f>
        <v>1.6042780748663166E-2</v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>AIICO</v>
      </c>
      <c r="C11" s="15">
        <f>_xlfn.IFNA(VLOOKUP(B11,'Daily Report'!$N:$AB,MATCH(C$2,'Daily Report'!$N$3:$AB$3,0),FALSE),"")</f>
        <v>1.538461538461533E-2</v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>GLAXOSMITH</v>
      </c>
      <c r="C12" s="17">
        <f>_xlfn.IFNA(VLOOKUP(B12,'Daily Report'!$N:$AB,MATCH(C$2,'Daily Report'!$N$3:$AB$3,0),FALSE),"")</f>
        <v>1.379310344827589E-2</v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2" t="s">
        <v>113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66">
        <f>_xlfn.IFNA(VLOOKUP(B15,'Daily Report'!$N:$AB,MATCH(C$14,'Daily Report'!$N$3:$AB$3,0),FALSE),"")</f>
        <v>1.4512683764502228</v>
      </c>
      <c r="D15" s="63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-0.98835584172257906</v>
      </c>
      <c r="F15" s="63" t="str">
        <f>_xlfn.IFNA(VLOOKUP($A3,'Daily Report'!I:$AU,MATCH(G$14,'Daily Report'!$J$3:$XFD$3,0)-9,FALSE),"")</f>
        <v>AIICO</v>
      </c>
      <c r="G15" s="66">
        <f>_xlfn.IFNA(VLOOKUP(F15,'Daily Report'!$N:$AB,MATCH(G$14,'Daily Report'!$N$3:$AB$3,0),FALSE),"")</f>
        <v>0.97488909444213812</v>
      </c>
      <c r="H15" s="63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0.68905242905242836</v>
      </c>
      <c r="J15" s="63" t="str">
        <f>_xlfn.IFNA(VLOOKUP($A3,'Daily Report'!K:$AU,MATCH(K$14,'Daily Report'!$L$3:$XFD$3,0)-11,FALSE),"")</f>
        <v>TOTAL</v>
      </c>
      <c r="K15" s="13">
        <f>_xlfn.IFNA(VLOOKUP(J15,'Daily Report'!$N:$AB,MATCH(K$14,'Daily Report'!$N$3:$AB$3,0),FALSE),"")</f>
        <v>0.16993200000000003</v>
      </c>
      <c r="L15" s="63" t="str">
        <f>_xlfn.IFNA(VLOOKUP($A3,'Daily Report'!L:$AU,MATCH(M$14,'Daily Report'!$M$3:$XFD$3,0)-12,FALSE),"")</f>
        <v>AIICO</v>
      </c>
      <c r="M15" s="13">
        <f>_xlfn.IFNA(VLOOKUP(L15,'Daily Report'!$N:$AB,MATCH(M$14,'Daily Report'!$N$3:$AB$3,0),FALSE),"")</f>
        <v>5.9527709896050132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OANDO</v>
      </c>
      <c r="C16" s="67">
        <f>_xlfn.IFNA(VLOOKUP(B16,'Daily Report'!$N:$AB,MATCH(C$14,'Daily Report'!$N$3:$AB$3,0),FALSE),"")</f>
        <v>1.6229327416388157</v>
      </c>
      <c r="D16" s="64" t="str">
        <f>_xlfn.IFNA(VLOOKUP($A4,'Daily Report'!H:$AU,MATCH(E$14,'Daily Report'!$I$3:$XFD$3,0)-8,FALSE),"")</f>
        <v>SOVRENINS</v>
      </c>
      <c r="E16" s="15">
        <f>_xlfn.IFNA(VLOOKUP(D16,'Daily Report'!$N:$AB,MATCH(E$14,'Daily Report'!$N$3:$AB$3,0),FALSE),"")</f>
        <v>-0.89540127968733907</v>
      </c>
      <c r="F16" s="64" t="str">
        <f>_xlfn.IFNA(VLOOKUP($A4,'Daily Report'!I:$AU,MATCH(G$14,'Daily Report'!$J$3:$XFD$3,0)-9,FALSE),"")</f>
        <v>MBENEFIT</v>
      </c>
      <c r="G16" s="67">
        <f>_xlfn.IFNA(VLOOKUP(F16,'Daily Report'!$N:$AB,MATCH(G$14,'Daily Report'!$N$3:$AB$3,0),FALSE),"")</f>
        <v>1.2654668424002613</v>
      </c>
      <c r="H16" s="64" t="str">
        <f>_xlfn.IFNA(VLOOKUP($A4,'Daily Report'!J:$AU,MATCH(I$14,'Daily Report'!$K$3:$XFD$3,0)-10,FALSE),"")</f>
        <v>OANDO</v>
      </c>
      <c r="I16" s="15">
        <f>_xlfn.IFNA(VLOOKUP(H16,'Daily Report'!$N:$AB,MATCH(I$14,'Daily Report'!$N$3:$AB$3,0),FALSE),"")</f>
        <v>0.61616847965628774</v>
      </c>
      <c r="J16" s="64" t="str">
        <f>_xlfn.IFNA(VLOOKUP($A4,'Daily Report'!K:$AU,MATCH(K$14,'Daily Report'!$L$3:$XFD$3,0)-11,FALSE),"")</f>
        <v>ZENITHBANK</v>
      </c>
      <c r="K16" s="15">
        <f>_xlfn.IFNA(VLOOKUP(J16,'Daily Report'!$N:$AB,MATCH(K$14,'Daily Report'!$N$3:$AB$3,0),FALSE),"")</f>
        <v>0.14733157894736842</v>
      </c>
      <c r="L16" s="64" t="str">
        <f>_xlfn.IFNA(VLOOKUP($A4,'Daily Report'!L:$AU,MATCH(M$14,'Daily Report'!$M$3:$XFD$3,0)-12,FALSE),"")</f>
        <v>IKEJAHOTEL</v>
      </c>
      <c r="M16" s="15">
        <f>_xlfn.IFNA(VLOOKUP(L16,'Daily Report'!$N:$AB,MATCH(M$14,'Daily Report'!$N$3:$AB$3,0),FALSE),"")</f>
        <v>5.7053125752675165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ETI</v>
      </c>
      <c r="C17" s="67">
        <f>_xlfn.IFNA(VLOOKUP(B17,'Daily Report'!$N:$AB,MATCH(C$14,'Daily Report'!$N$3:$AB$3,0),FALSE),"")</f>
        <v>1.9485044901495387</v>
      </c>
      <c r="D17" s="64" t="str">
        <f>_xlfn.IFNA(VLOOKUP($A5,'Daily Report'!H:$AU,MATCH(E$14,'Daily Report'!$I$3:$XFD$3,0)-8,FALSE),"")</f>
        <v>TRANSCORP</v>
      </c>
      <c r="E17" s="15">
        <f>_xlfn.IFNA(VLOOKUP(D17,'Daily Report'!$N:$AB,MATCH(E$14,'Daily Report'!$N$3:$AB$3,0),FALSE),"")</f>
        <v>-0.86031696622963438</v>
      </c>
      <c r="F17" s="64" t="str">
        <f>_xlfn.IFNA(VLOOKUP($A5,'Daily Report'!I:$AU,MATCH(G$14,'Daily Report'!$J$3:$XFD$3,0)-9,FALSE),"")</f>
        <v>ETERNA</v>
      </c>
      <c r="G17" s="67">
        <f>_xlfn.IFNA(VLOOKUP(F17,'Daily Report'!$N:$AB,MATCH(G$14,'Daily Report'!$N$3:$AB$3,0),FALSE),"")</f>
        <v>2.1208770126427878</v>
      </c>
      <c r="H17" s="64" t="str">
        <f>_xlfn.IFNA(VLOOKUP($A5,'Daily Report'!J:$AU,MATCH(I$14,'Daily Report'!$K$3:$XFD$3,0)-10,FALSE),"")</f>
        <v>ETI</v>
      </c>
      <c r="I17" s="15">
        <f>_xlfn.IFNA(VLOOKUP(H17,'Daily Report'!$N:$AB,MATCH(I$14,'Daily Report'!$N$3:$AB$3,0),FALSE),"")</f>
        <v>0.51321411115827331</v>
      </c>
      <c r="J17" s="64" t="str">
        <f>_xlfn.IFNA(VLOOKUP($A5,'Daily Report'!K:$AU,MATCH(K$14,'Daily Report'!$L$3:$XFD$3,0)-11,FALSE),"")</f>
        <v>LASACO</v>
      </c>
      <c r="K17" s="15">
        <f>_xlfn.IFNA(VLOOKUP(J17,'Daily Report'!$N:$AB,MATCH(K$14,'Daily Report'!$N$3:$AB$3,0),FALSE),"")</f>
        <v>0.14282142857142854</v>
      </c>
      <c r="L17" s="64" t="str">
        <f>_xlfn.IFNA(VLOOKUP($A5,'Daily Report'!L:$AU,MATCH(M$14,'Daily Report'!$M$3:$XFD$3,0)-12,FALSE),"")</f>
        <v>FCMB</v>
      </c>
      <c r="M17" s="15">
        <f>_xlfn.IFNA(VLOOKUP(L17,'Daily Report'!$N:$AB,MATCH(M$14,'Daily Report'!$N$3:$AB$3,0),FALSE),"")</f>
        <v>5.1062755786175957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67">
        <f>_xlfn.IFNA(VLOOKUP(B18,'Daily Report'!$N:$AB,MATCH(C$14,'Daily Report'!$N$3:$AB$3,0),FALSE),"")</f>
        <v>2.0101644128613865</v>
      </c>
      <c r="D18" s="64" t="str">
        <f>_xlfn.IFNA(VLOOKUP($A6,'Daily Report'!H:$AU,MATCH(E$14,'Daily Report'!$I$3:$XFD$3,0)-8,FALSE),"")</f>
        <v>PRESTIGE</v>
      </c>
      <c r="E18" s="15">
        <f>_xlfn.IFNA(VLOOKUP(D18,'Daily Report'!$N:$AB,MATCH(E$14,'Daily Report'!$N$3:$AB$3,0),FALSE),"")</f>
        <v>-0.85481931666112987</v>
      </c>
      <c r="F18" s="64" t="str">
        <f>_xlfn.IFNA(VLOOKUP($A6,'Daily Report'!I:$AU,MATCH(G$14,'Daily Report'!$J$3:$XFD$3,0)-9,FALSE),"")</f>
        <v>FCMB</v>
      </c>
      <c r="G18" s="67">
        <f>_xlfn.IFNA(VLOOKUP(F18,'Daily Report'!$N:$AB,MATCH(G$14,'Daily Report'!$N$3:$AB$3,0),FALSE),"")</f>
        <v>2.2202307674691513</v>
      </c>
      <c r="H18" s="64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0.49747174589392967</v>
      </c>
      <c r="J18" s="64" t="str">
        <f>_xlfn.IFNA(VLOOKUP($A6,'Daily Report'!K:$AU,MATCH(K$14,'Daily Report'!$L$3:$XFD$3,0)-11,FALSE),"")</f>
        <v>UBA</v>
      </c>
      <c r="K18" s="15">
        <f>_xlfn.IFNA(VLOOKUP(J18,'Daily Report'!$N:$AB,MATCH(K$14,'Daily Report'!$N$3:$AB$3,0),FALSE),"")</f>
        <v>0.13824390243902437</v>
      </c>
      <c r="L18" s="64" t="str">
        <f>_xlfn.IFNA(VLOOKUP($A6,'Daily Report'!L:$AU,MATCH(M$14,'Daily Report'!$M$3:$XFD$3,0)-12,FALSE),"")</f>
        <v>MBENEFIT</v>
      </c>
      <c r="M18" s="15">
        <f>_xlfn.IFNA(VLOOKUP(L18,'Daily Report'!$N:$AB,MATCH(M$14,'Daily Report'!$N$3:$AB$3,0),FALSE),"")</f>
        <v>4.8769330987451038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FIDELITYBK</v>
      </c>
      <c r="C19" s="67">
        <f>_xlfn.IFNA(VLOOKUP(B19,'Daily Report'!$N:$AB,MATCH(C$14,'Daily Report'!$N$3:$AB$3,0),FALSE),"")</f>
        <v>2.1481723807031319</v>
      </c>
      <c r="D19" s="64" t="str">
        <f>_xlfn.IFNA(VLOOKUP($A7,'Daily Report'!H:$AU,MATCH(E$14,'Daily Report'!$I$3:$XFD$3,0)-8,FALSE),"")</f>
        <v>UPL</v>
      </c>
      <c r="E19" s="15">
        <f>_xlfn.IFNA(VLOOKUP(D19,'Daily Report'!$N:$AB,MATCH(E$14,'Daily Report'!$N$3:$AB$3,0),FALSE),"")</f>
        <v>-0.82928771447010474</v>
      </c>
      <c r="F19" s="64" t="str">
        <f>_xlfn.IFNA(VLOOKUP($A7,'Daily Report'!I:$AU,MATCH(G$14,'Daily Report'!$J$3:$XFD$3,0)-9,FALSE),"")</f>
        <v>UBA</v>
      </c>
      <c r="G19" s="67">
        <f>_xlfn.IFNA(VLOOKUP(F19,'Daily Report'!$N:$AB,MATCH(G$14,'Daily Report'!$N$3:$AB$3,0),FALSE),"")</f>
        <v>2.4441681035893734</v>
      </c>
      <c r="H19" s="64" t="str">
        <f>_xlfn.IFNA(VLOOKUP($A7,'Daily Report'!J:$AU,MATCH(I$14,'Daily Report'!$K$3:$XFD$3,0)-10,FALSE),"")</f>
        <v>FIDELITYBK</v>
      </c>
      <c r="I19" s="15">
        <f>_xlfn.IFNA(VLOOKUP(H19,'Daily Report'!$N:$AB,MATCH(I$14,'Daily Report'!$N$3:$AB$3,0),FALSE),"")</f>
        <v>0.46551199009116934</v>
      </c>
      <c r="J19" s="64" t="str">
        <f>_xlfn.IFNA(VLOOKUP($A7,'Daily Report'!K:$AU,MATCH(K$14,'Daily Report'!$L$3:$XFD$3,0)-11,FALSE),"")</f>
        <v>ETERNA</v>
      </c>
      <c r="K19" s="15">
        <f>_xlfn.IFNA(VLOOKUP(J19,'Daily Report'!$N:$AB,MATCH(K$14,'Daily Report'!$N$3:$AB$3,0),FALSE),"")</f>
        <v>0.13327999999999998</v>
      </c>
      <c r="L19" s="64" t="str">
        <f>_xlfn.IFNA(VLOOKUP($A7,'Daily Report'!L:$AU,MATCH(M$14,'Daily Report'!$M$3:$XFD$3,0)-12,FALSE),"")</f>
        <v>HONYFLOUR</v>
      </c>
      <c r="M19" s="15">
        <f>_xlfn.IFNA(VLOOKUP(L19,'Daily Report'!$N:$AB,MATCH(M$14,'Daily Report'!$N$3:$AB$3,0),FALSE),"")</f>
        <v>4.6955436335391196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LEARNAFRCA</v>
      </c>
      <c r="C20" s="67">
        <f>_xlfn.IFNA(VLOOKUP(B20,'Daily Report'!$N:$AB,MATCH(C$14,'Daily Report'!$N$3:$AB$3,0),FALSE),"")</f>
        <v>2.1603838729409977</v>
      </c>
      <c r="D20" s="64" t="str">
        <f>_xlfn.IFNA(VLOOKUP($A8,'Daily Report'!H:$AU,MATCH(E$14,'Daily Report'!$I$3:$XFD$3,0)-8,FALSE),"")</f>
        <v>UNILEVER</v>
      </c>
      <c r="E20" s="15">
        <f>_xlfn.IFNA(VLOOKUP(D20,'Daily Report'!$N:$AB,MATCH(E$14,'Daily Report'!$N$3:$AB$3,0),FALSE),"")</f>
        <v>-0.80653558524059465</v>
      </c>
      <c r="F20" s="64" t="str">
        <f>_xlfn.IFNA(VLOOKUP($A8,'Daily Report'!I:$AU,MATCH(G$14,'Daily Report'!$J$3:$XFD$3,0)-9,FALSE),"")</f>
        <v>FIDELITYBK</v>
      </c>
      <c r="G20" s="67">
        <f>_xlfn.IFNA(VLOOKUP(F20,'Daily Report'!$N:$AB,MATCH(G$14,'Daily Report'!$N$3:$AB$3,0),FALSE),"")</f>
        <v>2.4940187573191999</v>
      </c>
      <c r="H20" s="64" t="str">
        <f>_xlfn.IFNA(VLOOKUP($A8,'Daily Report'!J:$AU,MATCH(I$14,'Daily Report'!$K$3:$XFD$3,0)-10,FALSE),"")</f>
        <v>LEARNAFRCA</v>
      </c>
      <c r="I20" s="15">
        <f>_xlfn.IFNA(VLOOKUP(H20,'Daily Report'!$N:$AB,MATCH(I$14,'Daily Report'!$N$3:$AB$3,0),FALSE),"")</f>
        <v>0.46288070028900419</v>
      </c>
      <c r="J20" s="64" t="str">
        <f>_xlfn.IFNA(VLOOKUP($A8,'Daily Report'!K:$AU,MATCH(K$14,'Daily Report'!$L$3:$XFD$3,0)-11,FALSE),"")</f>
        <v>UPL</v>
      </c>
      <c r="K20" s="15">
        <f>_xlfn.IFNA(VLOOKUP(J20,'Daily Report'!$N:$AB,MATCH(K$14,'Daily Report'!$N$3:$AB$3,0),FALSE),"")</f>
        <v>0.13043478260869565</v>
      </c>
      <c r="L20" s="64" t="str">
        <f>_xlfn.IFNA(VLOOKUP($A8,'Daily Report'!L:$AU,MATCH(M$14,'Daily Report'!$M$3:$XFD$3,0)-12,FALSE),"")</f>
        <v>UPL</v>
      </c>
      <c r="M20" s="15">
        <f>_xlfn.IFNA(VLOOKUP(L20,'Daily Report'!$N:$AB,MATCH(M$14,'Daily Report'!$N$3:$AB$3,0),FALSE),"")</f>
        <v>4.5347383080756414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FCMB</v>
      </c>
      <c r="C21" s="67">
        <f>_xlfn.IFNA(VLOOKUP(B21,'Daily Report'!$N:$AB,MATCH(C$14,'Daily Report'!$N$3:$AB$3,0),FALSE),"")</f>
        <v>2.1821419964615467</v>
      </c>
      <c r="D21" s="64" t="str">
        <f>_xlfn.IFNA(VLOOKUP($A9,'Daily Report'!H:$AU,MATCH(E$14,'Daily Report'!$I$3:$XFD$3,0)-8,FALSE),"")</f>
        <v>FLOURMILL</v>
      </c>
      <c r="E21" s="15">
        <f>_xlfn.IFNA(VLOOKUP(D21,'Daily Report'!$N:$AB,MATCH(E$14,'Daily Report'!$N$3:$AB$3,0),FALSE),"")</f>
        <v>-0.71088781812403745</v>
      </c>
      <c r="F21" s="64" t="str">
        <f>_xlfn.IFNA(VLOOKUP($A9,'Daily Report'!I:$AU,MATCH(G$14,'Daily Report'!$J$3:$XFD$3,0)-9,FALSE),"")</f>
        <v>REGALINS</v>
      </c>
      <c r="G21" s="67">
        <f>_xlfn.IFNA(VLOOKUP(F21,'Daily Report'!$N:$AB,MATCH(G$14,'Daily Report'!$N$3:$AB$3,0),FALSE),"")</f>
        <v>2.4998136633266044</v>
      </c>
      <c r="H21" s="64" t="str">
        <f>_xlfn.IFNA(VLOOKUP($A9,'Daily Report'!J:$AU,MATCH(I$14,'Daily Report'!$K$3:$XFD$3,0)-10,FALSE),"")</f>
        <v>FCMB</v>
      </c>
      <c r="I21" s="15">
        <f>_xlfn.IFNA(VLOOKUP(H21,'Daily Report'!$N:$AB,MATCH(I$14,'Daily Report'!$N$3:$AB$3,0),FALSE),"")</f>
        <v>0.4582653198653206</v>
      </c>
      <c r="J21" s="64" t="str">
        <f>_xlfn.IFNA(VLOOKUP($A9,'Daily Report'!K:$AU,MATCH(K$14,'Daily Report'!$L$3:$XFD$3,0)-11,FALSE),"")</f>
        <v>CONOIL</v>
      </c>
      <c r="K21" s="15">
        <f>_xlfn.IFNA(VLOOKUP(J21,'Daily Report'!$N:$AB,MATCH(K$14,'Daily Report'!$N$3:$AB$3,0),FALSE),"")</f>
        <v>0.11904761904761904</v>
      </c>
      <c r="L21" s="64" t="str">
        <f>_xlfn.IFNA(VLOOKUP($A9,'Daily Report'!L:$AU,MATCH(M$14,'Daily Report'!$M$3:$XFD$3,0)-12,FALSE),"")</f>
        <v>FIDELITYBK</v>
      </c>
      <c r="M21" s="15">
        <f>_xlfn.IFNA(VLOOKUP(L21,'Daily Report'!$N:$AB,MATCH(M$14,'Daily Report'!$N$3:$AB$3,0),FALSE),"")</f>
        <v>3.6342300236532346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IKEJAHOTEL</v>
      </c>
      <c r="C22" s="67">
        <f>_xlfn.IFNA(VLOOKUP(B22,'Daily Report'!$N:$AB,MATCH(C$14,'Daily Report'!$N$3:$AB$3,0),FALSE),"")</f>
        <v>2.220455073871928</v>
      </c>
      <c r="D22" s="64" t="str">
        <f>_xlfn.IFNA(VLOOKUP($A10,'Daily Report'!H:$AU,MATCH(E$14,'Daily Report'!$I$3:$XFD$3,0)-8,FALSE),"")</f>
        <v>ETI</v>
      </c>
      <c r="E22" s="15">
        <f>_xlfn.IFNA(VLOOKUP(D22,'Daily Report'!$N:$AB,MATCH(E$14,'Daily Report'!$N$3:$AB$3,0),FALSE),"")</f>
        <v>-0.68301391615321405</v>
      </c>
      <c r="F22" s="64" t="str">
        <f>_xlfn.IFNA(VLOOKUP($A10,'Daily Report'!I:$AU,MATCH(G$14,'Daily Report'!$J$3:$XFD$3,0)-9,FALSE),"")</f>
        <v>ACCESS</v>
      </c>
      <c r="G22" s="67">
        <f>_xlfn.IFNA(VLOOKUP(F22,'Daily Report'!$N:$AB,MATCH(G$14,'Daily Report'!$N$3:$AB$3,0),FALSE),"")</f>
        <v>2.564734509898781</v>
      </c>
      <c r="H22" s="64" t="str">
        <f>_xlfn.IFNA(VLOOKUP($A10,'Daily Report'!J:$AU,MATCH(I$14,'Daily Report'!$K$3:$XFD$3,0)-10,FALSE),"")</f>
        <v>IKEJAHOTEL</v>
      </c>
      <c r="I22" s="15">
        <f>_xlfn.IFNA(VLOOKUP(H22,'Daily Report'!$N:$AB,MATCH(I$14,'Daily Report'!$N$3:$AB$3,0),FALSE),"")</f>
        <v>0.45035813233376787</v>
      </c>
      <c r="J22" s="64" t="str">
        <f>_xlfn.IFNA(VLOOKUP($A10,'Daily Report'!K:$AU,MATCH(K$14,'Daily Report'!$L$3:$XFD$3,0)-11,FALSE),"")</f>
        <v>CUTIX</v>
      </c>
      <c r="K22" s="15">
        <f>_xlfn.IFNA(VLOOKUP(J22,'Daily Report'!$N:$AB,MATCH(K$14,'Daily Report'!$N$3:$AB$3,0),FALSE),"")</f>
        <v>0.11763823529411768</v>
      </c>
      <c r="L22" s="64" t="str">
        <f>_xlfn.IFNA(VLOOKUP($A10,'Daily Report'!L:$AU,MATCH(M$14,'Daily Report'!$M$3:$XFD$3,0)-12,FALSE),"")</f>
        <v>ETERNA</v>
      </c>
      <c r="M22" s="15">
        <f>_xlfn.IFNA(VLOOKUP(L22,'Daily Report'!$N:$AB,MATCH(M$14,'Daily Report'!$N$3:$AB$3,0),FALSE),"")</f>
        <v>3.5700485660605397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UPL</v>
      </c>
      <c r="C23" s="67">
        <f>_xlfn.IFNA(VLOOKUP(B23,'Daily Report'!$N:$AB,MATCH(C$14,'Daily Report'!$N$3:$AB$3,0),FALSE),"")</f>
        <v>2.3919729426115275</v>
      </c>
      <c r="D23" s="64" t="str">
        <f>_xlfn.IFNA(VLOOKUP($A11,'Daily Report'!H:$AU,MATCH(E$14,'Daily Report'!$I$3:$XFD$3,0)-8,FALSE),"")</f>
        <v>CONOIL</v>
      </c>
      <c r="E23" s="15">
        <f>_xlfn.IFNA(VLOOKUP(D23,'Daily Report'!$N:$AB,MATCH(E$14,'Daily Report'!$N$3:$AB$3,0),FALSE),"")</f>
        <v>-0.67755690757052789</v>
      </c>
      <c r="F23" s="64" t="str">
        <f>_xlfn.IFNA(VLOOKUP($A11,'Daily Report'!I:$AU,MATCH(G$14,'Daily Report'!$J$3:$XFD$3,0)-9,FALSE),"")</f>
        <v>LASACO</v>
      </c>
      <c r="G23" s="67">
        <f>_xlfn.IFNA(VLOOKUP(F23,'Daily Report'!$N:$AB,MATCH(G$14,'Daily Report'!$N$3:$AB$3,0),FALSE),"")</f>
        <v>2.6540585591231451</v>
      </c>
      <c r="H23" s="64" t="str">
        <f>_xlfn.IFNA(VLOOKUP($A11,'Daily Report'!J:$AU,MATCH(I$14,'Daily Report'!$K$3:$XFD$3,0)-10,FALSE),"")</f>
        <v>UPL</v>
      </c>
      <c r="I23" s="15">
        <f>_xlfn.IFNA(VLOOKUP(H23,'Daily Report'!$N:$AB,MATCH(I$14,'Daily Report'!$N$3:$AB$3,0),FALSE),"")</f>
        <v>0.41806492965936809</v>
      </c>
      <c r="J23" s="64" t="str">
        <f>_xlfn.IFNA(VLOOKUP($A11,'Daily Report'!K:$AU,MATCH(K$14,'Daily Report'!$L$3:$XFD$3,0)-11,FALSE),"")</f>
        <v>DANGSUGAR</v>
      </c>
      <c r="K23" s="15">
        <f>_xlfn.IFNA(VLOOKUP(J23,'Daily Report'!$N:$AB,MATCH(K$14,'Daily Report'!$N$3:$AB$3,0),FALSE),"")</f>
        <v>0.11356561085972849</v>
      </c>
      <c r="L23" s="64" t="str">
        <f>_xlfn.IFNA(VLOOKUP($A11,'Daily Report'!L:$AU,MATCH(M$14,'Daily Report'!$M$3:$XFD$3,0)-12,FALSE),"")</f>
        <v>CILEASING</v>
      </c>
      <c r="M23" s="15">
        <f>_xlfn.IFNA(VLOOKUP(L23,'Daily Report'!$N:$AB,MATCH(M$14,'Daily Report'!$N$3:$AB$3,0),FALSE),"")</f>
        <v>3.2673090650220562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CILEASING</v>
      </c>
      <c r="C24" s="68">
        <f>_xlfn.IFNA(VLOOKUP(B24,'Daily Report'!$N:$AB,MATCH(C$14,'Daily Report'!$N$3:$AB$3,0),FALSE),"")</f>
        <v>2.4637783403074387</v>
      </c>
      <c r="D24" s="65" t="str">
        <f>_xlfn.IFNA(VLOOKUP($A12,'Daily Report'!H:$AU,MATCH(E$14,'Daily Report'!$I$3:$XFD$3,0)-8,FALSE),"")</f>
        <v>FBNH</v>
      </c>
      <c r="E24" s="17">
        <f>_xlfn.IFNA(VLOOKUP(D24,'Daily Report'!$N:$AB,MATCH(E$14,'Daily Report'!$N$3:$AB$3,0),FALSE),"")</f>
        <v>-0.6556155117254312</v>
      </c>
      <c r="F24" s="65" t="str">
        <f>_xlfn.IFNA(VLOOKUP($A12,'Daily Report'!I:$AU,MATCH(G$14,'Daily Report'!$J$3:$XFD$3,0)-9,FALSE),"")</f>
        <v>PRESCO</v>
      </c>
      <c r="G24" s="68">
        <f>_xlfn.IFNA(VLOOKUP(F24,'Daily Report'!$N:$AB,MATCH(G$14,'Daily Report'!$N$3:$AB$3,0),FALSE),"")</f>
        <v>2.6545146104432487</v>
      </c>
      <c r="H24" s="65" t="str">
        <f>_xlfn.IFNA(VLOOKUP($A12,'Daily Report'!J:$AU,MATCH(I$14,'Daily Report'!$K$3:$XFD$3,0)-10,FALSE),"")</f>
        <v>CILEASING</v>
      </c>
      <c r="I24" s="17">
        <f>_xlfn.IFNA(VLOOKUP(H24,'Daily Report'!$N:$AB,MATCH(I$14,'Daily Report'!$N$3:$AB$3,0),FALSE),"")</f>
        <v>0.40588066858125582</v>
      </c>
      <c r="J24" s="65" t="str">
        <f>_xlfn.IFNA(VLOOKUP($A12,'Daily Report'!K:$AU,MATCH(K$14,'Daily Report'!$L$3:$XFD$3,0)-11,FALSE),"")</f>
        <v>LEARNAFRCA</v>
      </c>
      <c r="K24" s="17">
        <f>_xlfn.IFNA(VLOOKUP(J24,'Daily Report'!$N:$AB,MATCH(K$14,'Daily Report'!$N$3:$AB$3,0),FALSE),"")</f>
        <v>0.11293467741935484</v>
      </c>
      <c r="L24" s="65" t="str">
        <f>_xlfn.IFNA(VLOOKUP($A12,'Daily Report'!L:$AU,MATCH(M$14,'Daily Report'!$M$3:$XFD$3,0)-12,FALSE),"")</f>
        <v>REGALINS</v>
      </c>
      <c r="M24" s="17">
        <f>_xlfn.IFNA(VLOOKUP(L24,'Daily Report'!$N:$AB,MATCH(M$14,'Daily Report'!$N$3:$AB$3,0),FALSE),"")</f>
        <v>3.0210512543634218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O6" sqref="O6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5" t="s">
        <v>1</v>
      </c>
      <c r="P2" s="76"/>
      <c r="Q2" s="76"/>
      <c r="R2" s="76"/>
      <c r="S2" s="76"/>
      <c r="T2" s="76"/>
      <c r="U2" s="77"/>
      <c r="V2" s="78" t="s">
        <v>2</v>
      </c>
      <c r="W2" s="79"/>
      <c r="X2" s="79"/>
      <c r="Y2" s="79"/>
      <c r="Z2" s="80"/>
      <c r="AA2" s="78" t="s">
        <v>3</v>
      </c>
      <c r="AB2" s="80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XFA3" s="20"/>
      <c r="XFB3" s="2" t="s">
        <v>106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61</v>
      </c>
      <c r="L5" s="20">
        <f>IFERROR(_xlfn.RANK.AVG(AA5,AA$5:AA$92,0),"")</f>
        <v>53</v>
      </c>
      <c r="M5" s="20"/>
      <c r="N5" s="25" t="s">
        <v>18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3" t="s">
        <v>116</v>
      </c>
      <c r="Z5" s="44">
        <v>0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61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 t="shared" ref="G6:G69" si="0">IFERROR(_xlfn.RANK.AVG(V6,V$5:V$92,1),"")</f>
        <v/>
      </c>
      <c r="H6" s="20" t="str">
        <f t="shared" ref="H6:H69" si="1">IFERROR(_xlfn.RANK.AVG(W6,W$5:W$92,1),"")</f>
        <v/>
      </c>
      <c r="I6" s="20" t="str">
        <f t="shared" ref="I6:I69" si="2">IFERROR(_xlfn.RANK.AVG(X6,X$5:X$92,1),"")</f>
        <v/>
      </c>
      <c r="J6" s="20" t="str">
        <f t="shared" ref="J6:J37" si="3">IFERROR(_xlfn.RANK.AVG(Y6,Y$5:Y$92,0),"")</f>
        <v/>
      </c>
      <c r="K6" s="20">
        <f t="shared" ref="K6:K37" si="4">IFERROR(_xlfn.RANK.AVG(Z6,$Z$5:$Z$92,0),"")</f>
        <v>61</v>
      </c>
      <c r="L6" s="20">
        <f t="shared" ref="L6:L37" si="5">IFERROR(_xlfn.RANK.AVG(AA6,AA$5:AA$92,0),"")</f>
        <v>68</v>
      </c>
      <c r="M6" s="20"/>
      <c r="N6" s="25" t="s">
        <v>19</v>
      </c>
      <c r="O6" s="47" t="s">
        <v>117</v>
      </c>
      <c r="P6" s="43">
        <v>-6.0000000000000053E-2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3" t="s">
        <v>116</v>
      </c>
      <c r="Z6" s="44">
        <v>0</v>
      </c>
      <c r="AA6" s="50">
        <v>-0.67713743482277056</v>
      </c>
      <c r="AB6" s="51">
        <v>-0.13542748696455409</v>
      </c>
      <c r="XFA6" s="21">
        <v>0</v>
      </c>
      <c r="XFB6" s="4">
        <v>16.446147136981011</v>
      </c>
    </row>
    <row r="7" spans="1:28 16381:16382" x14ac:dyDescent="0.25">
      <c r="A7" s="20">
        <f>IFERROR(_xlfn.RANK.AVG(P7,P$5:P$92,'Market Summary'!$XFC$1),"")</f>
        <v>33.5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 t="shared" si="0"/>
        <v>34</v>
      </c>
      <c r="H7" s="20">
        <f t="shared" si="1"/>
        <v>23</v>
      </c>
      <c r="I7" s="20">
        <f t="shared" si="2"/>
        <v>42</v>
      </c>
      <c r="J7" s="20">
        <f t="shared" si="3"/>
        <v>34</v>
      </c>
      <c r="K7" s="20">
        <f t="shared" si="4"/>
        <v>33</v>
      </c>
      <c r="L7" s="20">
        <f t="shared" si="5"/>
        <v>54</v>
      </c>
      <c r="M7" s="20"/>
      <c r="N7" s="25" t="s">
        <v>20</v>
      </c>
      <c r="O7" s="47" t="s">
        <v>118</v>
      </c>
      <c r="P7" s="43">
        <v>0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8.2045972384658459</v>
      </c>
      <c r="Y7" s="43">
        <v>0.16219530880750579</v>
      </c>
      <c r="Z7" s="44">
        <v>5.4631483166515005E-2</v>
      </c>
      <c r="AA7" s="50">
        <v>-1.3246664563752897E-2</v>
      </c>
      <c r="AB7" s="51">
        <v>-2.6493329127504905E-3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66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 t="shared" si="0"/>
        <v>29</v>
      </c>
      <c r="H8" s="20">
        <f t="shared" si="1"/>
        <v>42</v>
      </c>
      <c r="I8" s="20">
        <f t="shared" si="2"/>
        <v>10</v>
      </c>
      <c r="J8" s="20">
        <f t="shared" si="3"/>
        <v>29</v>
      </c>
      <c r="K8" s="20">
        <f t="shared" si="4"/>
        <v>38</v>
      </c>
      <c r="L8" s="20">
        <f t="shared" si="5"/>
        <v>20</v>
      </c>
      <c r="M8" s="20"/>
      <c r="N8" s="25" t="s">
        <v>21</v>
      </c>
      <c r="O8" s="47" t="s">
        <v>119</v>
      </c>
      <c r="P8" s="43">
        <v>-9.9330357142857095E-2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5.7311455018769566</v>
      </c>
      <c r="W8" s="48">
        <v>-0.15484956602557221</v>
      </c>
      <c r="X8" s="49">
        <v>2.6545146104432487</v>
      </c>
      <c r="Y8" s="43">
        <v>0.17448518793886822</v>
      </c>
      <c r="Z8" s="44">
        <v>4.9546468401486986E-2</v>
      </c>
      <c r="AA8" s="50">
        <v>2.1996815496851476</v>
      </c>
      <c r="AB8" s="51">
        <v>0.43993630993702948</v>
      </c>
      <c r="XFA8" s="21">
        <v>1.9991999999999999</v>
      </c>
      <c r="XFB8" s="4">
        <v>6.7812134638865569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0"/>
        <v/>
      </c>
      <c r="H9" s="20" t="str">
        <f t="shared" si="1"/>
        <v/>
      </c>
      <c r="I9" s="20" t="str">
        <f t="shared" si="2"/>
        <v/>
      </c>
      <c r="J9" s="20" t="str">
        <f t="shared" si="3"/>
        <v/>
      </c>
      <c r="K9" s="20" t="str">
        <f t="shared" si="4"/>
        <v/>
      </c>
      <c r="L9" s="20">
        <f t="shared" si="5"/>
        <v>53</v>
      </c>
      <c r="M9" s="20"/>
      <c r="N9" s="36" t="s">
        <v>22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3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33.5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 t="shared" si="0"/>
        <v>46</v>
      </c>
      <c r="H10" s="20">
        <f t="shared" si="1"/>
        <v>29</v>
      </c>
      <c r="I10" s="20">
        <f t="shared" si="2"/>
        <v>31</v>
      </c>
      <c r="J10" s="20">
        <f t="shared" si="3"/>
        <v>46</v>
      </c>
      <c r="K10" s="20">
        <f t="shared" si="4"/>
        <v>19</v>
      </c>
      <c r="L10" s="20">
        <f t="shared" si="5"/>
        <v>33</v>
      </c>
      <c r="M10" s="20"/>
      <c r="N10" s="25" t="s">
        <v>23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7.5328324427655255</v>
      </c>
      <c r="W10" s="48">
        <v>-0.35131071314042195</v>
      </c>
      <c r="X10" s="49">
        <v>5.404677330227857</v>
      </c>
      <c r="Y10" s="43">
        <v>0.13275218951144896</v>
      </c>
      <c r="Z10" s="44">
        <v>9.6486486486486472E-2</v>
      </c>
      <c r="AA10" s="50">
        <v>0.93493746912831099</v>
      </c>
      <c r="AB10" s="51">
        <v>0.18698749382566215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0"/>
        <v/>
      </c>
      <c r="H11" s="20" t="str">
        <f t="shared" si="1"/>
        <v/>
      </c>
      <c r="I11" s="20" t="str">
        <f t="shared" si="2"/>
        <v/>
      </c>
      <c r="J11" s="20" t="str">
        <f t="shared" si="3"/>
        <v/>
      </c>
      <c r="K11" s="20" t="str">
        <f t="shared" si="4"/>
        <v/>
      </c>
      <c r="L11" s="20">
        <f t="shared" si="5"/>
        <v>53</v>
      </c>
      <c r="M11" s="20"/>
      <c r="N11" s="36" t="s">
        <v>24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3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57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 t="shared" si="0"/>
        <v>13</v>
      </c>
      <c r="H12" s="20">
        <f t="shared" si="1"/>
        <v>38</v>
      </c>
      <c r="I12" s="20">
        <f t="shared" si="2"/>
        <v>8</v>
      </c>
      <c r="J12" s="20">
        <f t="shared" si="3"/>
        <v>13</v>
      </c>
      <c r="K12" s="20">
        <f t="shared" si="4"/>
        <v>29</v>
      </c>
      <c r="L12" s="20">
        <f t="shared" si="5"/>
        <v>17</v>
      </c>
      <c r="M12" s="20"/>
      <c r="N12" s="25" t="s">
        <v>25</v>
      </c>
      <c r="O12" s="47" t="s">
        <v>121</v>
      </c>
      <c r="P12" s="43">
        <v>-2.0408163265306034E-2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2.8819948122935277</v>
      </c>
      <c r="W12" s="48">
        <v>-0.20423981641662392</v>
      </c>
      <c r="X12" s="49">
        <v>2.564734509898781</v>
      </c>
      <c r="Y12" s="43">
        <v>0.34698188759201387</v>
      </c>
      <c r="Z12" s="44">
        <v>6.7377777777777786E-2</v>
      </c>
      <c r="AA12" s="50">
        <v>2.4584863409548392</v>
      </c>
      <c r="AB12" s="51">
        <v>0.49169726819096793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33.5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 t="shared" si="0"/>
        <v>3</v>
      </c>
      <c r="H13" s="20">
        <f t="shared" si="1"/>
        <v>8</v>
      </c>
      <c r="I13" s="20">
        <f t="shared" si="2"/>
        <v>20</v>
      </c>
      <c r="J13" s="20">
        <f t="shared" si="3"/>
        <v>3</v>
      </c>
      <c r="K13" s="20">
        <f t="shared" si="4"/>
        <v>61</v>
      </c>
      <c r="L13" s="20">
        <f t="shared" si="5"/>
        <v>25</v>
      </c>
      <c r="M13" s="20"/>
      <c r="N13" s="25" t="s">
        <v>26</v>
      </c>
      <c r="O13" s="47" t="s">
        <v>122</v>
      </c>
      <c r="P13" s="43">
        <v>0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1.9485044901495387</v>
      </c>
      <c r="W13" s="48">
        <v>-0.68301391615321405</v>
      </c>
      <c r="X13" s="49">
        <v>4.3629450698691565</v>
      </c>
      <c r="Y13" s="43">
        <v>0.51321411115827331</v>
      </c>
      <c r="Z13" s="44">
        <v>0</v>
      </c>
      <c r="AA13" s="50">
        <v>1.6455197118625988</v>
      </c>
      <c r="AB13" s="51">
        <v>0.32910394237251972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56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 t="shared" si="0"/>
        <v>16</v>
      </c>
      <c r="H14" s="20">
        <f t="shared" si="1"/>
        <v>10</v>
      </c>
      <c r="I14" s="20">
        <f t="shared" si="2"/>
        <v>13</v>
      </c>
      <c r="J14" s="20">
        <f t="shared" si="3"/>
        <v>16</v>
      </c>
      <c r="K14" s="20">
        <f t="shared" si="4"/>
        <v>41</v>
      </c>
      <c r="L14" s="20">
        <f t="shared" si="5"/>
        <v>19</v>
      </c>
      <c r="M14" s="20"/>
      <c r="N14" s="25" t="s">
        <v>27</v>
      </c>
      <c r="O14" s="47" t="s">
        <v>123</v>
      </c>
      <c r="P14" s="43">
        <v>-1.7699115044247926E-2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3.3049343867166576</v>
      </c>
      <c r="W14" s="48">
        <v>-0.6556155117254312</v>
      </c>
      <c r="X14" s="49">
        <v>3.2479433561207895</v>
      </c>
      <c r="Y14" s="43">
        <v>0.30257786781463664</v>
      </c>
      <c r="Z14" s="44">
        <v>4.476756756756757E-2</v>
      </c>
      <c r="AA14" s="50">
        <v>2.3238392876557641</v>
      </c>
      <c r="AB14" s="51">
        <v>0.46476785753115291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58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 t="shared" si="0"/>
        <v>7</v>
      </c>
      <c r="H15" s="20">
        <f t="shared" si="1"/>
        <v>17</v>
      </c>
      <c r="I15" s="20">
        <f t="shared" si="2"/>
        <v>4</v>
      </c>
      <c r="J15" s="20">
        <f t="shared" si="3"/>
        <v>7</v>
      </c>
      <c r="K15" s="20">
        <f t="shared" si="4"/>
        <v>31</v>
      </c>
      <c r="L15" s="20">
        <f t="shared" si="5"/>
        <v>3</v>
      </c>
      <c r="M15" s="20"/>
      <c r="N15" s="25" t="s">
        <v>28</v>
      </c>
      <c r="O15" s="47" t="s">
        <v>124</v>
      </c>
      <c r="P15" s="43">
        <v>-2.3668639053254448E-2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2.1821419964615467</v>
      </c>
      <c r="W15" s="48">
        <v>-0.47241767935303103</v>
      </c>
      <c r="X15" s="49">
        <v>2.2202307674691513</v>
      </c>
      <c r="Y15" s="43">
        <v>0.4582653198653206</v>
      </c>
      <c r="Z15" s="44">
        <v>6.0627272727272724E-2</v>
      </c>
      <c r="AA15" s="50">
        <v>5.1062755786175957</v>
      </c>
      <c r="AB15" s="51">
        <v>1.0212551157235192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59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 t="shared" si="0"/>
        <v>5</v>
      </c>
      <c r="H16" s="20">
        <f t="shared" si="1"/>
        <v>32</v>
      </c>
      <c r="I16" s="20">
        <f t="shared" si="2"/>
        <v>6</v>
      </c>
      <c r="J16" s="20">
        <f t="shared" si="3"/>
        <v>5</v>
      </c>
      <c r="K16" s="20">
        <f t="shared" si="4"/>
        <v>30</v>
      </c>
      <c r="L16" s="20">
        <f t="shared" si="5"/>
        <v>7</v>
      </c>
      <c r="M16" s="20"/>
      <c r="N16" s="25" t="s">
        <v>29</v>
      </c>
      <c r="O16" s="47" t="s">
        <v>125</v>
      </c>
      <c r="P16" s="43">
        <v>-3.3898305084745783E-2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2.1481723807031319</v>
      </c>
      <c r="W16" s="48">
        <v>-0.3170531827828077</v>
      </c>
      <c r="X16" s="49">
        <v>2.4940187573191999</v>
      </c>
      <c r="Y16" s="43">
        <v>0.46551199009116934</v>
      </c>
      <c r="Z16" s="44">
        <v>6.4605263157894735E-2</v>
      </c>
      <c r="AA16" s="50">
        <v>3.6342300236532346</v>
      </c>
      <c r="AB16" s="51">
        <v>0.72684600473064709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52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 t="shared" si="0"/>
        <v>21</v>
      </c>
      <c r="H17" s="20">
        <f t="shared" si="1"/>
        <v>34</v>
      </c>
      <c r="I17" s="20">
        <f t="shared" si="2"/>
        <v>28</v>
      </c>
      <c r="J17" s="20">
        <f t="shared" si="3"/>
        <v>21</v>
      </c>
      <c r="K17" s="20">
        <f t="shared" si="4"/>
        <v>21</v>
      </c>
      <c r="L17" s="20">
        <f t="shared" si="5"/>
        <v>45</v>
      </c>
      <c r="M17" s="20"/>
      <c r="N17" s="25" t="s">
        <v>30</v>
      </c>
      <c r="O17" s="47" t="s">
        <v>126</v>
      </c>
      <c r="P17" s="43">
        <v>-1.7241379310345417E-3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4.6542346708149696</v>
      </c>
      <c r="W17" s="48">
        <v>-0.27041450365088859</v>
      </c>
      <c r="X17" s="49">
        <v>4.9850369351087593</v>
      </c>
      <c r="Y17" s="43">
        <v>0.21485809606263304</v>
      </c>
      <c r="Z17" s="44">
        <v>9.4559585492227982E-2</v>
      </c>
      <c r="AA17" s="50">
        <v>0.4134003175265426</v>
      </c>
      <c r="AB17" s="51">
        <v>8.2680063505308432E-2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33.5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 t="shared" si="0"/>
        <v>24</v>
      </c>
      <c r="H18" s="20">
        <f t="shared" si="1"/>
        <v>31</v>
      </c>
      <c r="I18" s="20">
        <f t="shared" si="2"/>
        <v>46</v>
      </c>
      <c r="J18" s="20">
        <f t="shared" si="3"/>
        <v>24</v>
      </c>
      <c r="K18" s="20">
        <f t="shared" si="4"/>
        <v>43</v>
      </c>
      <c r="L18" s="20">
        <f t="shared" si="5"/>
        <v>58</v>
      </c>
      <c r="M18" s="20"/>
      <c r="N18" s="25" t="s">
        <v>31</v>
      </c>
      <c r="O18" s="47" t="s">
        <v>127</v>
      </c>
      <c r="P18" s="43">
        <v>0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5.2272971520687799</v>
      </c>
      <c r="W18" s="48">
        <v>-0.32852575020344366</v>
      </c>
      <c r="X18" s="49">
        <v>8.7305823513746468</v>
      </c>
      <c r="Y18" s="43">
        <v>0.19130345394736845</v>
      </c>
      <c r="Z18" s="44">
        <v>3.5427071178529758E-2</v>
      </c>
      <c r="AA18" s="50">
        <v>-0.15419689413722604</v>
      </c>
      <c r="AB18" s="51">
        <v>-3.0839378827445141E-2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11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 t="shared" si="0"/>
        <v>36</v>
      </c>
      <c r="H19" s="20">
        <f t="shared" si="1"/>
        <v>53</v>
      </c>
      <c r="I19" s="20">
        <f t="shared" si="2"/>
        <v>35</v>
      </c>
      <c r="J19" s="20">
        <f t="shared" si="3"/>
        <v>36</v>
      </c>
      <c r="K19" s="20">
        <f t="shared" si="4"/>
        <v>52</v>
      </c>
      <c r="L19" s="20">
        <f t="shared" si="5"/>
        <v>35</v>
      </c>
      <c r="M19" s="20"/>
      <c r="N19" s="25" t="s">
        <v>32</v>
      </c>
      <c r="O19" s="47" t="s">
        <v>128</v>
      </c>
      <c r="P19" s="43">
        <v>9.1743119266054496E-3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6.2464742894337171</v>
      </c>
      <c r="W19" s="48">
        <v>8.2756770348362485E-2</v>
      </c>
      <c r="X19" s="49">
        <v>5.6639828233260738</v>
      </c>
      <c r="Y19" s="43">
        <v>0.16009030913511635</v>
      </c>
      <c r="Z19" s="44">
        <v>9.054545454545454E-3</v>
      </c>
      <c r="AA19" s="50">
        <v>0.917315861690704</v>
      </c>
      <c r="AB19" s="51">
        <v>0.1834631723381408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12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 t="shared" si="0"/>
        <v>12</v>
      </c>
      <c r="H20" s="20">
        <f t="shared" si="1"/>
        <v>37</v>
      </c>
      <c r="I20" s="20">
        <f t="shared" si="2"/>
        <v>5</v>
      </c>
      <c r="J20" s="20">
        <f t="shared" si="3"/>
        <v>12</v>
      </c>
      <c r="K20" s="20">
        <f t="shared" si="4"/>
        <v>4</v>
      </c>
      <c r="L20" s="20">
        <f t="shared" si="5"/>
        <v>14</v>
      </c>
      <c r="M20" s="20"/>
      <c r="N20" s="25" t="s">
        <v>33</v>
      </c>
      <c r="O20" s="47" t="s">
        <v>129</v>
      </c>
      <c r="P20" s="43">
        <v>8.19672131147553E-3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2.6757159031638409</v>
      </c>
      <c r="W20" s="48">
        <v>-0.21193838502832396</v>
      </c>
      <c r="X20" s="49">
        <v>2.4441681035893734</v>
      </c>
      <c r="Y20" s="43">
        <v>0.37373175486140819</v>
      </c>
      <c r="Z20" s="44">
        <v>0.13824390243902437</v>
      </c>
      <c r="AA20" s="50">
        <v>2.6467287397657979</v>
      </c>
      <c r="AB20" s="51">
        <v>0.52934574795315958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33.5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 t="shared" si="0"/>
        <v>50</v>
      </c>
      <c r="H21" s="20">
        <f t="shared" si="1"/>
        <v>49</v>
      </c>
      <c r="I21" s="20">
        <f t="shared" si="2"/>
        <v>45</v>
      </c>
      <c r="J21" s="20">
        <f t="shared" si="3"/>
        <v>50</v>
      </c>
      <c r="K21" s="20">
        <f t="shared" si="4"/>
        <v>61</v>
      </c>
      <c r="L21" s="20">
        <f t="shared" si="5"/>
        <v>47</v>
      </c>
      <c r="M21" s="20"/>
      <c r="N21" s="25" t="s">
        <v>34</v>
      </c>
      <c r="O21" s="47" t="s">
        <v>130</v>
      </c>
      <c r="P21" s="43">
        <v>0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3">
        <v>9.0526883830455263E-2</v>
      </c>
      <c r="Z21" s="44">
        <v>0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6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 t="shared" si="0"/>
        <v>41</v>
      </c>
      <c r="H22" s="20">
        <f t="shared" si="1"/>
        <v>19</v>
      </c>
      <c r="I22" s="20">
        <f t="shared" si="2"/>
        <v>40</v>
      </c>
      <c r="J22" s="20">
        <f t="shared" si="3"/>
        <v>41</v>
      </c>
      <c r="K22" s="20">
        <f t="shared" si="4"/>
        <v>61</v>
      </c>
      <c r="L22" s="20">
        <f t="shared" si="5"/>
        <v>30</v>
      </c>
      <c r="M22" s="20"/>
      <c r="N22" s="25" t="s">
        <v>35</v>
      </c>
      <c r="O22" s="47" t="s">
        <v>131</v>
      </c>
      <c r="P22" s="43">
        <v>3.3333333333333437E-2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6.8410804531840412</v>
      </c>
      <c r="W22" s="48">
        <v>-0.43834594161899987</v>
      </c>
      <c r="X22" s="49">
        <v>7.1906450231125874</v>
      </c>
      <c r="Y22" s="43">
        <v>0.14617574034443206</v>
      </c>
      <c r="Z22" s="44">
        <v>0</v>
      </c>
      <c r="AA22" s="50">
        <v>1.1211480834870935</v>
      </c>
      <c r="AB22" s="51">
        <v>0.2242296166974187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8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 t="shared" si="0"/>
        <v>14</v>
      </c>
      <c r="H23" s="20">
        <f t="shared" si="1"/>
        <v>28</v>
      </c>
      <c r="I23" s="20">
        <f t="shared" si="2"/>
        <v>17</v>
      </c>
      <c r="J23" s="20">
        <f t="shared" si="3"/>
        <v>14</v>
      </c>
      <c r="K23" s="20">
        <f t="shared" si="4"/>
        <v>2</v>
      </c>
      <c r="L23" s="20">
        <f t="shared" si="5"/>
        <v>28</v>
      </c>
      <c r="M23" s="20"/>
      <c r="N23" s="25" t="s">
        <v>36</v>
      </c>
      <c r="O23" s="47" t="s">
        <v>132</v>
      </c>
      <c r="P23" s="43">
        <v>1.6042780748663166E-2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3.0357142857142856</v>
      </c>
      <c r="W23" s="48">
        <v>-0.35991050452372808</v>
      </c>
      <c r="X23" s="49">
        <v>3.3669859282186478</v>
      </c>
      <c r="Y23" s="43">
        <v>0.32941176470588235</v>
      </c>
      <c r="Z23" s="44">
        <v>0.14733157894736842</v>
      </c>
      <c r="AA23" s="50">
        <v>1.4011209497932753</v>
      </c>
      <c r="AB23" s="51">
        <v>0.28022418995865506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0"/>
        <v/>
      </c>
      <c r="H24" s="20" t="str">
        <f t="shared" si="1"/>
        <v/>
      </c>
      <c r="I24" s="20" t="str">
        <f t="shared" si="2"/>
        <v/>
      </c>
      <c r="J24" s="20" t="str">
        <f t="shared" si="3"/>
        <v/>
      </c>
      <c r="K24" s="20" t="str">
        <f t="shared" si="4"/>
        <v/>
      </c>
      <c r="L24" s="20">
        <f t="shared" si="5"/>
        <v>53</v>
      </c>
      <c r="M24" s="20"/>
      <c r="N24" s="36" t="s">
        <v>37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3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33.5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 t="shared" si="0"/>
        <v/>
      </c>
      <c r="H25" s="20" t="str">
        <f t="shared" si="1"/>
        <v/>
      </c>
      <c r="I25" s="20" t="str">
        <f t="shared" si="2"/>
        <v/>
      </c>
      <c r="J25" s="20" t="str">
        <f t="shared" si="3"/>
        <v/>
      </c>
      <c r="K25" s="20">
        <f t="shared" si="4"/>
        <v>61</v>
      </c>
      <c r="L25" s="20">
        <f t="shared" si="5"/>
        <v>56</v>
      </c>
      <c r="M25" s="20"/>
      <c r="N25" s="25" t="s">
        <v>38</v>
      </c>
      <c r="O25" s="47" t="s">
        <v>133</v>
      </c>
      <c r="P25" s="43">
        <v>0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3" t="s">
        <v>116</v>
      </c>
      <c r="Z25" s="44">
        <v>0</v>
      </c>
      <c r="AA25" s="50">
        <v>-0.12956068659051045</v>
      </c>
      <c r="AB25" s="51">
        <v>-2.5912137318102046E-2</v>
      </c>
      <c r="XFA25" s="21">
        <v>0</v>
      </c>
      <c r="XFB25" s="4">
        <v>87.454589192052069</v>
      </c>
    </row>
    <row r="26" spans="1:28 16381:16382" x14ac:dyDescent="0.25">
      <c r="A26" s="20">
        <f>IFERROR(_xlfn.RANK.AVG(P26,P$5:P$92,'Market Summary'!$XFC$1),"")</f>
        <v>33.5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 t="shared" si="0"/>
        <v>51</v>
      </c>
      <c r="H26" s="20">
        <f t="shared" si="1"/>
        <v>51</v>
      </c>
      <c r="I26" s="20">
        <f t="shared" si="2"/>
        <v>54</v>
      </c>
      <c r="J26" s="20">
        <f t="shared" si="3"/>
        <v>51</v>
      </c>
      <c r="K26" s="20">
        <f t="shared" si="4"/>
        <v>36</v>
      </c>
      <c r="L26" s="20">
        <f t="shared" si="5"/>
        <v>51</v>
      </c>
      <c r="M26" s="20"/>
      <c r="N26" s="25" t="s">
        <v>39</v>
      </c>
      <c r="O26" s="47" t="s">
        <v>134</v>
      </c>
      <c r="P26" s="43">
        <v>0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11.084307576881969</v>
      </c>
      <c r="W26" s="48">
        <v>6.9267511460271436E-2</v>
      </c>
      <c r="X26" s="49">
        <v>14.161176942086943</v>
      </c>
      <c r="Y26" s="43">
        <v>9.0217633628793745E-2</v>
      </c>
      <c r="Z26" s="44">
        <v>5.1921126760563381E-2</v>
      </c>
      <c r="AA26" s="50">
        <v>0.10790565968683907</v>
      </c>
      <c r="AB26" s="51">
        <v>2.158113193736777E-2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33.5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 t="shared" si="0"/>
        <v>62</v>
      </c>
      <c r="H27" s="20">
        <f t="shared" si="1"/>
        <v>43</v>
      </c>
      <c r="I27" s="20">
        <f t="shared" si="2"/>
        <v>61</v>
      </c>
      <c r="J27" s="20">
        <f t="shared" si="3"/>
        <v>62</v>
      </c>
      <c r="K27" s="20">
        <f t="shared" si="4"/>
        <v>61</v>
      </c>
      <c r="L27" s="20">
        <f t="shared" si="5"/>
        <v>67</v>
      </c>
      <c r="M27" s="20"/>
      <c r="N27" s="25" t="s">
        <v>40</v>
      </c>
      <c r="O27" s="47" t="s">
        <v>135</v>
      </c>
      <c r="P27" s="43">
        <v>0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37.399777044530374</v>
      </c>
      <c r="Y27" s="43">
        <v>9.5455610926541562E-3</v>
      </c>
      <c r="Z27" s="44">
        <v>0</v>
      </c>
      <c r="AA27" s="50">
        <v>-0.63753206587011002</v>
      </c>
      <c r="AB27" s="51">
        <v>-0.127506413174022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55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 t="shared" si="0"/>
        <v>60</v>
      </c>
      <c r="H28" s="20">
        <f t="shared" si="1"/>
        <v>47</v>
      </c>
      <c r="I28" s="20">
        <f t="shared" si="2"/>
        <v>49</v>
      </c>
      <c r="J28" s="20">
        <f t="shared" si="3"/>
        <v>60</v>
      </c>
      <c r="K28" s="20">
        <f t="shared" si="4"/>
        <v>37</v>
      </c>
      <c r="L28" s="20">
        <f t="shared" si="5"/>
        <v>60</v>
      </c>
      <c r="M28" s="20"/>
      <c r="N28" s="25" t="s">
        <v>41</v>
      </c>
      <c r="O28" s="47" t="s">
        <v>136</v>
      </c>
      <c r="P28" s="43">
        <v>-1.0466222645099887E-2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52.332320702927774</v>
      </c>
      <c r="W28" s="48">
        <v>-4.8347162040452862E-2</v>
      </c>
      <c r="X28" s="49">
        <v>9.7518640221984452</v>
      </c>
      <c r="Y28" s="43">
        <v>1.9108649999999984E-2</v>
      </c>
      <c r="Z28" s="44">
        <v>4.9719230769230766E-2</v>
      </c>
      <c r="AA28" s="50">
        <v>-0.20555525808581421</v>
      </c>
      <c r="AB28" s="51">
        <v>-4.1111051617162886E-2</v>
      </c>
      <c r="XFA28" s="21">
        <v>2.5853999999999999</v>
      </c>
      <c r="XFB28" s="4">
        <v>54.990978448752671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0"/>
        <v/>
      </c>
      <c r="H29" s="20" t="str">
        <f t="shared" si="1"/>
        <v/>
      </c>
      <c r="I29" s="20" t="str">
        <f t="shared" si="2"/>
        <v/>
      </c>
      <c r="J29" s="20" t="str">
        <f t="shared" si="3"/>
        <v/>
      </c>
      <c r="K29" s="20" t="str">
        <f t="shared" si="4"/>
        <v/>
      </c>
      <c r="L29" s="20">
        <f t="shared" si="5"/>
        <v>53</v>
      </c>
      <c r="M29" s="20"/>
      <c r="N29" s="36" t="s">
        <v>42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3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33.5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 t="shared" si="0"/>
        <v>58</v>
      </c>
      <c r="H30" s="20">
        <f t="shared" si="1"/>
        <v>18</v>
      </c>
      <c r="I30" s="20">
        <f t="shared" si="2"/>
        <v>62</v>
      </c>
      <c r="J30" s="20">
        <f t="shared" si="3"/>
        <v>58</v>
      </c>
      <c r="K30" s="20">
        <f t="shared" si="4"/>
        <v>24</v>
      </c>
      <c r="L30" s="20">
        <f t="shared" si="5"/>
        <v>52</v>
      </c>
      <c r="M30" s="20"/>
      <c r="N30" s="25" t="s">
        <v>43</v>
      </c>
      <c r="O30" s="47" t="s">
        <v>137</v>
      </c>
      <c r="P30" s="43">
        <v>0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35.53631624128473</v>
      </c>
      <c r="W30" s="48">
        <v>-0.47059105465438178</v>
      </c>
      <c r="X30" s="49">
        <v>68.330181749965575</v>
      </c>
      <c r="Y30" s="43">
        <v>2.8140226837531302E-2</v>
      </c>
      <c r="Z30" s="44">
        <v>7.5301204819277101E-2</v>
      </c>
      <c r="AA30" s="50">
        <v>9.7530669606566534E-2</v>
      </c>
      <c r="AB30" s="51">
        <v>1.9506133921313396E-2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53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 t="shared" si="0"/>
        <v>39</v>
      </c>
      <c r="H31" s="20">
        <f t="shared" si="1"/>
        <v>11</v>
      </c>
      <c r="I31" s="20">
        <f t="shared" si="2"/>
        <v>51</v>
      </c>
      <c r="J31" s="20">
        <f t="shared" si="3"/>
        <v>39</v>
      </c>
      <c r="K31" s="20">
        <f t="shared" si="4"/>
        <v>12</v>
      </c>
      <c r="L31" s="20">
        <f t="shared" si="5"/>
        <v>62</v>
      </c>
      <c r="M31" s="20"/>
      <c r="N31" s="25" t="s">
        <v>44</v>
      </c>
      <c r="O31" s="47" t="s">
        <v>138</v>
      </c>
      <c r="P31" s="43">
        <v>-2.580645161290307E-3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6.7536027669249981</v>
      </c>
      <c r="W31" s="48">
        <v>-0.61571241315111513</v>
      </c>
      <c r="X31" s="49">
        <v>10.015854208542819</v>
      </c>
      <c r="Y31" s="43">
        <v>0.14806911725655325</v>
      </c>
      <c r="Z31" s="44">
        <v>0.10351649417852524</v>
      </c>
      <c r="AA31" s="50">
        <v>-0.25505878623418354</v>
      </c>
      <c r="AB31" s="51">
        <v>-5.1011757246836598E-2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54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 t="shared" si="0"/>
        <v/>
      </c>
      <c r="H32" s="20" t="str">
        <f t="shared" si="1"/>
        <v/>
      </c>
      <c r="I32" s="20">
        <f t="shared" si="2"/>
        <v>56</v>
      </c>
      <c r="J32" s="20" t="str">
        <f t="shared" si="3"/>
        <v/>
      </c>
      <c r="K32" s="20">
        <f t="shared" si="4"/>
        <v>18</v>
      </c>
      <c r="L32" s="20">
        <f t="shared" si="5"/>
        <v>63</v>
      </c>
      <c r="M32" s="20"/>
      <c r="N32" s="25" t="s">
        <v>45</v>
      </c>
      <c r="O32" s="47" t="s">
        <v>139</v>
      </c>
      <c r="P32" s="43">
        <v>-6.6225165562913135E-3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18.315107804197694</v>
      </c>
      <c r="Y32" s="43" t="s">
        <v>116</v>
      </c>
      <c r="Z32" s="44">
        <v>9.7124999999999989E-2</v>
      </c>
      <c r="AA32" s="50">
        <v>-0.35852734648147044</v>
      </c>
      <c r="AB32" s="51">
        <v>-7.1705469296294067E-2</v>
      </c>
      <c r="XFA32" s="21">
        <v>1.4568749999999999</v>
      </c>
      <c r="XFB32" s="4">
        <v>21.56035421655691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0"/>
        <v/>
      </c>
      <c r="H33" s="20" t="str">
        <f t="shared" si="1"/>
        <v/>
      </c>
      <c r="I33" s="20" t="str">
        <f t="shared" si="2"/>
        <v/>
      </c>
      <c r="J33" s="20" t="str">
        <f t="shared" si="3"/>
        <v/>
      </c>
      <c r="K33" s="20" t="str">
        <f t="shared" si="4"/>
        <v/>
      </c>
      <c r="L33" s="20">
        <f t="shared" si="5"/>
        <v>53</v>
      </c>
      <c r="M33" s="20"/>
      <c r="N33" s="36" t="s">
        <v>46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3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33.5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 t="shared" si="0"/>
        <v>40</v>
      </c>
      <c r="H34" s="20">
        <f t="shared" si="1"/>
        <v>27</v>
      </c>
      <c r="I34" s="20">
        <f t="shared" si="2"/>
        <v>39</v>
      </c>
      <c r="J34" s="20">
        <f t="shared" si="3"/>
        <v>40</v>
      </c>
      <c r="K34" s="20">
        <f t="shared" si="4"/>
        <v>27</v>
      </c>
      <c r="L34" s="20">
        <f t="shared" si="5"/>
        <v>41</v>
      </c>
      <c r="M34" s="20"/>
      <c r="N34" s="25" t="s">
        <v>47</v>
      </c>
      <c r="O34" s="47" t="s">
        <v>140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3">
        <v>0.14745198168978441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33.5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 t="shared" si="0"/>
        <v>49</v>
      </c>
      <c r="H35" s="20">
        <f t="shared" si="1"/>
        <v>24</v>
      </c>
      <c r="I35" s="20">
        <f t="shared" si="2"/>
        <v>41</v>
      </c>
      <c r="J35" s="20">
        <f t="shared" si="3"/>
        <v>49</v>
      </c>
      <c r="K35" s="20">
        <f t="shared" si="4"/>
        <v>20</v>
      </c>
      <c r="L35" s="20">
        <f t="shared" si="5"/>
        <v>59</v>
      </c>
      <c r="M35" s="20"/>
      <c r="N35" s="25" t="s">
        <v>48</v>
      </c>
      <c r="O35" s="47" t="s">
        <v>141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7.2829390700219907</v>
      </c>
      <c r="Y35" s="43">
        <v>0.11346620072686606</v>
      </c>
      <c r="Z35" s="44">
        <v>9.4585806451612894E-2</v>
      </c>
      <c r="AA35" s="50">
        <v>-0.17728721113874835</v>
      </c>
      <c r="AB35" s="51">
        <v>-3.5457442227749714E-2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0"/>
        <v/>
      </c>
      <c r="H36" s="20" t="str">
        <f t="shared" si="1"/>
        <v/>
      </c>
      <c r="I36" s="20" t="str">
        <f t="shared" si="2"/>
        <v/>
      </c>
      <c r="J36" s="20" t="str">
        <f t="shared" si="3"/>
        <v/>
      </c>
      <c r="K36" s="20" t="str">
        <f t="shared" si="4"/>
        <v/>
      </c>
      <c r="L36" s="20">
        <f t="shared" si="5"/>
        <v>53</v>
      </c>
      <c r="M36" s="20"/>
      <c r="N36" s="36" t="s">
        <v>49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3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33.5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 t="shared" si="0"/>
        <v>42</v>
      </c>
      <c r="H37" s="20">
        <f t="shared" si="1"/>
        <v>48</v>
      </c>
      <c r="I37" s="20">
        <f t="shared" si="2"/>
        <v>25</v>
      </c>
      <c r="J37" s="20">
        <f t="shared" si="3"/>
        <v>42</v>
      </c>
      <c r="K37" s="20">
        <f t="shared" si="4"/>
        <v>16</v>
      </c>
      <c r="L37" s="20">
        <f t="shared" si="5"/>
        <v>38</v>
      </c>
      <c r="M37" s="20"/>
      <c r="N37" s="25" t="s">
        <v>50</v>
      </c>
      <c r="O37" s="47" t="s">
        <v>142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6.869285126511266</v>
      </c>
      <c r="W37" s="48">
        <v>-3.7598488893915927E-2</v>
      </c>
      <c r="X37" s="49">
        <v>4.7598302185838515</v>
      </c>
      <c r="Y37" s="43">
        <v>0.14557555576498168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7.1376499800134612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0"/>
        <v/>
      </c>
      <c r="H38" s="20" t="str">
        <f t="shared" si="1"/>
        <v/>
      </c>
      <c r="I38" s="20" t="str">
        <f t="shared" si="2"/>
        <v/>
      </c>
      <c r="J38" s="20" t="str">
        <f t="shared" ref="J38:J69" si="6">IFERROR(_xlfn.RANK.AVG(Y38,Y$5:Y$92,0),"")</f>
        <v/>
      </c>
      <c r="K38" s="20" t="str">
        <f t="shared" ref="K38:K69" si="7">IFERROR(_xlfn.RANK.AVG(Z38,$Z$5:$Z$92,0),"")</f>
        <v/>
      </c>
      <c r="L38" s="20">
        <f t="shared" ref="L38:L69" si="8">IFERROR(_xlfn.RANK.AVG(AA38,AA$5:AA$92,0),"")</f>
        <v>53</v>
      </c>
      <c r="M38" s="20"/>
      <c r="N38" s="36" t="s">
        <v>51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3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13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 t="shared" si="0"/>
        <v>53</v>
      </c>
      <c r="H39" s="20">
        <f t="shared" si="1"/>
        <v>16</v>
      </c>
      <c r="I39" s="20">
        <f t="shared" si="2"/>
        <v>36</v>
      </c>
      <c r="J39" s="20">
        <f t="shared" si="6"/>
        <v>53</v>
      </c>
      <c r="K39" s="20">
        <f t="shared" si="7"/>
        <v>47</v>
      </c>
      <c r="L39" s="20">
        <f t="shared" si="8"/>
        <v>34</v>
      </c>
      <c r="M39" s="20"/>
      <c r="N39" s="25" t="s">
        <v>52</v>
      </c>
      <c r="O39" s="47" t="s">
        <v>143</v>
      </c>
      <c r="P39" s="43">
        <v>7.0921985815601829E-3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14.420482377848757</v>
      </c>
      <c r="W39" s="48">
        <v>-0.5053914141643352</v>
      </c>
      <c r="X39" s="49">
        <v>5.8415993118374905</v>
      </c>
      <c r="Y39" s="43">
        <v>6.9345807844548663E-2</v>
      </c>
      <c r="Z39" s="44">
        <v>2.1147887323943664E-2</v>
      </c>
      <c r="AA39" s="50">
        <v>0.92815315792367503</v>
      </c>
      <c r="AB39" s="51">
        <v>0.18563063158473492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7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 t="shared" si="0"/>
        <v>4</v>
      </c>
      <c r="H40" s="20">
        <f t="shared" si="1"/>
        <v>3</v>
      </c>
      <c r="I40" s="20">
        <f t="shared" si="2"/>
        <v>33</v>
      </c>
      <c r="J40" s="20">
        <f t="shared" si="6"/>
        <v>4</v>
      </c>
      <c r="K40" s="20">
        <f t="shared" si="7"/>
        <v>46</v>
      </c>
      <c r="L40" s="20">
        <f t="shared" si="8"/>
        <v>26</v>
      </c>
      <c r="M40" s="20"/>
      <c r="N40" s="25" t="s">
        <v>53</v>
      </c>
      <c r="O40" s="47" t="s">
        <v>144</v>
      </c>
      <c r="P40" s="43">
        <v>1.904761904761898E-2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2.0101644128613865</v>
      </c>
      <c r="W40" s="48">
        <v>-0.86031696622963438</v>
      </c>
      <c r="X40" s="49">
        <v>5.4969962256979441</v>
      </c>
      <c r="Y40" s="43">
        <v>0.49747174589392967</v>
      </c>
      <c r="Z40" s="44">
        <v>2.8026168224299066E-2</v>
      </c>
      <c r="AA40" s="50">
        <v>1.5646516618516038</v>
      </c>
      <c r="AB40" s="51">
        <v>0.31293033237032075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64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 t="shared" si="0"/>
        <v/>
      </c>
      <c r="H41" s="20" t="str">
        <f t="shared" si="1"/>
        <v/>
      </c>
      <c r="I41" s="20">
        <f t="shared" si="2"/>
        <v>18</v>
      </c>
      <c r="J41" s="20" t="str">
        <f t="shared" si="6"/>
        <v/>
      </c>
      <c r="K41" s="20">
        <f t="shared" si="7"/>
        <v>22</v>
      </c>
      <c r="L41" s="20">
        <f t="shared" si="8"/>
        <v>13</v>
      </c>
      <c r="M41" s="20"/>
      <c r="N41" s="25" t="s">
        <v>54</v>
      </c>
      <c r="O41" s="47" t="s">
        <v>145</v>
      </c>
      <c r="P41" s="43">
        <v>-9.4936708860759444E-2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4.0069492126797241</v>
      </c>
      <c r="Y41" s="43" t="s">
        <v>116</v>
      </c>
      <c r="Z41" s="44">
        <v>9.0853146853146841E-2</v>
      </c>
      <c r="AA41" s="50">
        <v>2.6947347057455682</v>
      </c>
      <c r="AB41" s="51">
        <v>0.53894694114911368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33.5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 t="shared" si="0"/>
        <v>54</v>
      </c>
      <c r="H42" s="20">
        <f t="shared" si="1"/>
        <v>6</v>
      </c>
      <c r="I42" s="20">
        <f t="shared" si="2"/>
        <v>59</v>
      </c>
      <c r="J42" s="20">
        <f t="shared" si="6"/>
        <v>54</v>
      </c>
      <c r="K42" s="20">
        <f t="shared" si="7"/>
        <v>50</v>
      </c>
      <c r="L42" s="20">
        <f t="shared" si="8"/>
        <v>65</v>
      </c>
      <c r="M42" s="20"/>
      <c r="N42" s="25" t="s">
        <v>55</v>
      </c>
      <c r="O42" s="47" t="s">
        <v>146</v>
      </c>
      <c r="P42" s="43">
        <v>0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30.564618099581839</v>
      </c>
      <c r="Y42" s="43">
        <v>5.9483159094609966E-2</v>
      </c>
      <c r="Z42" s="44">
        <v>1.7258620689655172E-2</v>
      </c>
      <c r="AA42" s="50">
        <v>-0.49765463454728898</v>
      </c>
      <c r="AB42" s="51">
        <v>-9.9530926909457751E-2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0"/>
        <v/>
      </c>
      <c r="H43" s="20" t="str">
        <f t="shared" si="1"/>
        <v/>
      </c>
      <c r="I43" s="20" t="str">
        <f t="shared" si="2"/>
        <v/>
      </c>
      <c r="J43" s="20" t="str">
        <f t="shared" si="6"/>
        <v/>
      </c>
      <c r="K43" s="20" t="str">
        <f t="shared" si="7"/>
        <v/>
      </c>
      <c r="L43" s="20">
        <f t="shared" si="8"/>
        <v>53</v>
      </c>
      <c r="M43" s="20"/>
      <c r="N43" s="36" t="s">
        <v>56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3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33.5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 t="shared" si="0"/>
        <v>18</v>
      </c>
      <c r="H44" s="20">
        <f t="shared" si="1"/>
        <v>20</v>
      </c>
      <c r="I44" s="20">
        <f t="shared" si="2"/>
        <v>30</v>
      </c>
      <c r="J44" s="20">
        <f t="shared" si="6"/>
        <v>18</v>
      </c>
      <c r="K44" s="20">
        <f t="shared" si="7"/>
        <v>11</v>
      </c>
      <c r="L44" s="20">
        <f t="shared" si="8"/>
        <v>36</v>
      </c>
      <c r="M44" s="20"/>
      <c r="N44" s="25" t="s">
        <v>57</v>
      </c>
      <c r="O44" s="47" t="s">
        <v>147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3">
        <v>0.24919607122437329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0"/>
        <v/>
      </c>
      <c r="H45" s="20" t="str">
        <f t="shared" si="1"/>
        <v/>
      </c>
      <c r="I45" s="20" t="str">
        <f t="shared" si="2"/>
        <v/>
      </c>
      <c r="J45" s="20" t="str">
        <f t="shared" si="6"/>
        <v/>
      </c>
      <c r="K45" s="20" t="str">
        <f t="shared" si="7"/>
        <v/>
      </c>
      <c r="L45" s="20">
        <f t="shared" si="8"/>
        <v>53</v>
      </c>
      <c r="M45" s="20"/>
      <c r="N45" s="36" t="s">
        <v>58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3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2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 t="shared" si="0"/>
        <v>38</v>
      </c>
      <c r="H46" s="20">
        <f t="shared" si="1"/>
        <v>13</v>
      </c>
      <c r="I46" s="20">
        <f t="shared" si="2"/>
        <v>43</v>
      </c>
      <c r="J46" s="20">
        <f t="shared" si="6"/>
        <v>38</v>
      </c>
      <c r="K46" s="20">
        <f t="shared" si="7"/>
        <v>8</v>
      </c>
      <c r="L46" s="20">
        <f t="shared" si="8"/>
        <v>55</v>
      </c>
      <c r="M46" s="20"/>
      <c r="N46" s="25" t="s">
        <v>59</v>
      </c>
      <c r="O46" s="47" t="s">
        <v>148</v>
      </c>
      <c r="P46" s="43">
        <v>8.9743589743589647E-2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6.3957119658410866</v>
      </c>
      <c r="W46" s="48">
        <v>-0.57204504283008273</v>
      </c>
      <c r="X46" s="49">
        <v>8.2908144617877735</v>
      </c>
      <c r="Y46" s="43">
        <v>0.15635475852272721</v>
      </c>
      <c r="Z46" s="44">
        <v>0.11763823529411768</v>
      </c>
      <c r="AA46" s="50">
        <v>-4.0197653847835024E-2</v>
      </c>
      <c r="AB46" s="51">
        <v>-8.0395307695669826E-3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0"/>
        <v/>
      </c>
      <c r="H47" s="20" t="str">
        <f t="shared" si="1"/>
        <v/>
      </c>
      <c r="I47" s="20" t="str">
        <f t="shared" si="2"/>
        <v/>
      </c>
      <c r="J47" s="20" t="str">
        <f t="shared" si="6"/>
        <v/>
      </c>
      <c r="K47" s="20" t="str">
        <f t="shared" si="7"/>
        <v/>
      </c>
      <c r="L47" s="20">
        <f t="shared" si="8"/>
        <v>53</v>
      </c>
      <c r="M47" s="20"/>
      <c r="N47" s="36" t="s">
        <v>60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3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4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 t="shared" si="0"/>
        <v>56</v>
      </c>
      <c r="H48" s="20">
        <f t="shared" si="1"/>
        <v>52</v>
      </c>
      <c r="I48" s="20">
        <f t="shared" si="2"/>
        <v>58</v>
      </c>
      <c r="J48" s="20">
        <f t="shared" si="6"/>
        <v>56</v>
      </c>
      <c r="K48" s="20">
        <f t="shared" si="7"/>
        <v>48</v>
      </c>
      <c r="L48" s="20">
        <f t="shared" si="8"/>
        <v>64</v>
      </c>
      <c r="M48" s="20"/>
      <c r="N48" s="25" t="s">
        <v>61</v>
      </c>
      <c r="O48" s="47" t="s">
        <v>149</v>
      </c>
      <c r="P48" s="43">
        <v>5.9360730593607247E-2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23.868737736685787</v>
      </c>
      <c r="W48" s="48">
        <v>7.9138775087562063E-2</v>
      </c>
      <c r="X48" s="49">
        <v>30.370996765686378</v>
      </c>
      <c r="Y48" s="43">
        <v>4.1895805761987127E-2</v>
      </c>
      <c r="Z48" s="44">
        <v>1.9629310344827587E-2</v>
      </c>
      <c r="AA48" s="50">
        <v>-0.43049787768757142</v>
      </c>
      <c r="AB48" s="51">
        <v>-8.6099575537514239E-2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15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 t="shared" si="0"/>
        <v/>
      </c>
      <c r="H49" s="20" t="str">
        <f t="shared" si="1"/>
        <v/>
      </c>
      <c r="I49" s="20">
        <f t="shared" si="2"/>
        <v>63</v>
      </c>
      <c r="J49" s="20" t="str">
        <f t="shared" si="6"/>
        <v/>
      </c>
      <c r="K49" s="20">
        <f t="shared" si="7"/>
        <v>51</v>
      </c>
      <c r="L49" s="20">
        <f t="shared" si="8"/>
        <v>70</v>
      </c>
      <c r="M49" s="20"/>
      <c r="N49" s="25" t="s">
        <v>62</v>
      </c>
      <c r="O49" s="47" t="s">
        <v>150</v>
      </c>
      <c r="P49" s="43">
        <v>2.2573363431150906E-3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903.80230368971138</v>
      </c>
      <c r="Y49" s="43" t="s">
        <v>116</v>
      </c>
      <c r="Z49" s="44">
        <v>9.1500000000000001E-3</v>
      </c>
      <c r="AA49" s="50">
        <v>-0.8027243495950247</v>
      </c>
      <c r="AB49" s="51">
        <v>-0.16054486991900496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33.5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 t="shared" si="0"/>
        <v>32</v>
      </c>
      <c r="H50" s="20">
        <f t="shared" si="1"/>
        <v>44</v>
      </c>
      <c r="I50" s="20">
        <f t="shared" si="2"/>
        <v>32</v>
      </c>
      <c r="J50" s="20">
        <f t="shared" si="6"/>
        <v>32</v>
      </c>
      <c r="K50" s="20">
        <f t="shared" si="7"/>
        <v>9</v>
      </c>
      <c r="L50" s="20">
        <f t="shared" si="8"/>
        <v>44</v>
      </c>
      <c r="M50" s="20"/>
      <c r="N50" s="25" t="s">
        <v>63</v>
      </c>
      <c r="O50" s="47" t="s">
        <v>151</v>
      </c>
      <c r="P50" s="43">
        <v>0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5.9518208294435624</v>
      </c>
      <c r="W50" s="48">
        <v>-0.1281644011677765</v>
      </c>
      <c r="X50" s="49">
        <v>5.4340029666519341</v>
      </c>
      <c r="Y50" s="43">
        <v>0.16801581039755364</v>
      </c>
      <c r="Z50" s="44">
        <v>0.11356561085972849</v>
      </c>
      <c r="AA50" s="50">
        <v>0.45562409025496797</v>
      </c>
      <c r="AB50" s="51">
        <v>9.1124818050993595E-2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14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 t="shared" si="0"/>
        <v>27</v>
      </c>
      <c r="H51" s="20">
        <f t="shared" si="1"/>
        <v>7</v>
      </c>
      <c r="I51" s="20">
        <f t="shared" si="2"/>
        <v>24</v>
      </c>
      <c r="J51" s="20">
        <f t="shared" si="6"/>
        <v>27</v>
      </c>
      <c r="K51" s="20">
        <f t="shared" si="7"/>
        <v>26</v>
      </c>
      <c r="L51" s="20">
        <f t="shared" si="8"/>
        <v>24</v>
      </c>
      <c r="M51" s="20"/>
      <c r="N51" s="25" t="s">
        <v>64</v>
      </c>
      <c r="O51" s="47" t="s">
        <v>152</v>
      </c>
      <c r="P51" s="43">
        <v>3.5714285714285587E-3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5.5692389802273299</v>
      </c>
      <c r="W51" s="48">
        <v>-0.71088781812403745</v>
      </c>
      <c r="X51" s="49">
        <v>4.7280893850171966</v>
      </c>
      <c r="Y51" s="43">
        <v>0.17955774631872257</v>
      </c>
      <c r="Z51" s="44">
        <v>7.1214234875444829E-2</v>
      </c>
      <c r="AA51" s="50">
        <v>1.8203642680663812</v>
      </c>
      <c r="AB51" s="51">
        <v>0.36407285361327624</v>
      </c>
      <c r="XFA51" s="21">
        <v>1.0005599999999999</v>
      </c>
      <c r="XFB51" s="4">
        <v>19.263245651187027</v>
      </c>
    </row>
    <row r="52" spans="1:28 16381:16382" x14ac:dyDescent="0.25">
      <c r="A52" s="20">
        <f>IFERROR(_xlfn.RANK.AVG(P52,P$5:P$92,'Market Summary'!$XFC$1),"")</f>
        <v>33.5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 t="shared" si="0"/>
        <v>59</v>
      </c>
      <c r="H52" s="20">
        <f t="shared" si="1"/>
        <v>57</v>
      </c>
      <c r="I52" s="20">
        <f t="shared" si="2"/>
        <v>27</v>
      </c>
      <c r="J52" s="20">
        <f t="shared" si="6"/>
        <v>59</v>
      </c>
      <c r="K52" s="20">
        <f t="shared" si="7"/>
        <v>32</v>
      </c>
      <c r="L52" s="20">
        <f t="shared" si="8"/>
        <v>5</v>
      </c>
      <c r="M52" s="20"/>
      <c r="N52" s="25" t="s">
        <v>65</v>
      </c>
      <c r="O52" s="47" t="s">
        <v>153</v>
      </c>
      <c r="P52" s="43">
        <v>0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39.51136363636364</v>
      </c>
      <c r="W52" s="48">
        <v>0.80332719473431613</v>
      </c>
      <c r="X52" s="49">
        <v>4.9699125700708331</v>
      </c>
      <c r="Y52" s="43">
        <v>2.530917457578372E-2</v>
      </c>
      <c r="Z52" s="44">
        <v>5.9421782178217815E-2</v>
      </c>
      <c r="AA52" s="50">
        <v>4.6955436335391196</v>
      </c>
      <c r="AB52" s="51">
        <v>0.93910872670782397</v>
      </c>
      <c r="XFA52" s="21">
        <v>6.0015999999999993E-2</v>
      </c>
      <c r="XFB52" s="4">
        <v>21.910257745647119</v>
      </c>
    </row>
    <row r="53" spans="1:28 16381:16382" x14ac:dyDescent="0.25">
      <c r="A53" s="20">
        <f>IFERROR(_xlfn.RANK.AVG(P53,P$5:P$92,'Market Summary'!$XFC$1),"")</f>
        <v>33.5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>
        <f t="shared" si="0"/>
        <v>47</v>
      </c>
      <c r="H53" s="20">
        <f t="shared" si="1"/>
        <v>39</v>
      </c>
      <c r="I53" s="20">
        <f t="shared" si="2"/>
        <v>47</v>
      </c>
      <c r="J53" s="20">
        <f t="shared" si="6"/>
        <v>47</v>
      </c>
      <c r="K53" s="20">
        <f t="shared" si="7"/>
        <v>25</v>
      </c>
      <c r="L53" s="20">
        <f t="shared" si="8"/>
        <v>61</v>
      </c>
      <c r="M53" s="20"/>
      <c r="N53" s="25" t="s">
        <v>66</v>
      </c>
      <c r="O53" s="47" t="s">
        <v>154</v>
      </c>
      <c r="P53" s="43">
        <v>0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>
        <v>8.0335422446454565</v>
      </c>
      <c r="W53" s="48">
        <v>-0.2024497484423996</v>
      </c>
      <c r="X53" s="49">
        <v>8.9547269537250802</v>
      </c>
      <c r="Y53" s="43">
        <v>0.12447809067868204</v>
      </c>
      <c r="Z53" s="44">
        <v>7.4582089552238814E-2</v>
      </c>
      <c r="AA53" s="50">
        <v>-0.21723039991839366</v>
      </c>
      <c r="AB53" s="51">
        <v>-4.3446079983678887E-2</v>
      </c>
      <c r="XFA53" s="21">
        <v>0.99940000000000007</v>
      </c>
      <c r="XFB53" s="4">
        <v>10.072772504247979</v>
      </c>
    </row>
    <row r="54" spans="1:28 16381:16382" x14ac:dyDescent="0.25">
      <c r="A54" s="20">
        <f>IFERROR(_xlfn.RANK.AVG(P54,P$5:P$92,'Market Summary'!$XFC$1),"")</f>
        <v>33.5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 t="shared" si="0"/>
        <v>57</v>
      </c>
      <c r="H54" s="20">
        <f t="shared" si="1"/>
        <v>40</v>
      </c>
      <c r="I54" s="20">
        <f t="shared" si="2"/>
        <v>57</v>
      </c>
      <c r="J54" s="20">
        <f t="shared" si="6"/>
        <v>57</v>
      </c>
      <c r="K54" s="20">
        <f t="shared" si="7"/>
        <v>39</v>
      </c>
      <c r="L54" s="20">
        <f t="shared" si="8"/>
        <v>69</v>
      </c>
      <c r="M54" s="20"/>
      <c r="N54" s="25" t="s">
        <v>67</v>
      </c>
      <c r="O54" s="47" t="s">
        <v>155</v>
      </c>
      <c r="P54" s="43">
        <v>0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25.708723157858962</v>
      </c>
      <c r="W54" s="48">
        <v>-0.19796142885049317</v>
      </c>
      <c r="X54" s="49">
        <v>29.299035309509289</v>
      </c>
      <c r="Y54" s="43">
        <v>3.8897303217266456E-2</v>
      </c>
      <c r="Z54" s="44">
        <v>4.8402446078836467E-2</v>
      </c>
      <c r="AA54" s="50">
        <v>-0.78536989430473148</v>
      </c>
      <c r="AB54" s="51">
        <v>-0.15707397886094632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0"/>
        <v/>
      </c>
      <c r="H55" s="20" t="str">
        <f t="shared" si="1"/>
        <v/>
      </c>
      <c r="I55" s="20" t="str">
        <f t="shared" si="2"/>
        <v/>
      </c>
      <c r="J55" s="20" t="str">
        <f t="shared" si="6"/>
        <v/>
      </c>
      <c r="K55" s="20" t="str">
        <f t="shared" si="7"/>
        <v/>
      </c>
      <c r="L55" s="20">
        <f t="shared" si="8"/>
        <v>53</v>
      </c>
      <c r="M55" s="20"/>
      <c r="N55" s="36" t="s">
        <v>68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3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 t="shared" si="0"/>
        <v/>
      </c>
      <c r="H56" s="20" t="str">
        <f t="shared" si="1"/>
        <v/>
      </c>
      <c r="I56" s="20">
        <f t="shared" si="2"/>
        <v>60</v>
      </c>
      <c r="J56" s="20" t="str">
        <f t="shared" si="6"/>
        <v/>
      </c>
      <c r="K56" s="20">
        <f t="shared" si="7"/>
        <v>61</v>
      </c>
      <c r="L56" s="20">
        <f t="shared" si="8"/>
        <v>43</v>
      </c>
      <c r="M56" s="20"/>
      <c r="N56" s="25" t="s">
        <v>69</v>
      </c>
      <c r="O56" s="47">
        <v>3.37</v>
      </c>
      <c r="P56" s="43" t="s">
        <v>116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3" t="s">
        <v>116</v>
      </c>
      <c r="Z56" s="44">
        <v>0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10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 t="shared" si="0"/>
        <v>55</v>
      </c>
      <c r="H57" s="20">
        <f t="shared" si="1"/>
        <v>15</v>
      </c>
      <c r="I57" s="20">
        <f t="shared" si="2"/>
        <v>29</v>
      </c>
      <c r="J57" s="20">
        <f t="shared" si="6"/>
        <v>55</v>
      </c>
      <c r="K57" s="20">
        <f t="shared" si="7"/>
        <v>28</v>
      </c>
      <c r="L57" s="20">
        <f t="shared" si="8"/>
        <v>40</v>
      </c>
      <c r="M57" s="20"/>
      <c r="N57" s="25" t="s">
        <v>70</v>
      </c>
      <c r="O57" s="47" t="s">
        <v>156</v>
      </c>
      <c r="P57" s="43">
        <v>1.379310344827589E-2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5.1116456970883846</v>
      </c>
      <c r="Y57" s="43">
        <v>5.5080125195618085E-2</v>
      </c>
      <c r="Z57" s="44">
        <v>6.8027210884353748E-2</v>
      </c>
      <c r="AA57" s="50">
        <v>0.62802635249946115</v>
      </c>
      <c r="AB57" s="51">
        <v>0.12560527049989223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33.5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 t="shared" si="0"/>
        <v>28</v>
      </c>
      <c r="H58" s="20">
        <f t="shared" si="1"/>
        <v>35</v>
      </c>
      <c r="I58" s="20">
        <f t="shared" si="2"/>
        <v>52</v>
      </c>
      <c r="J58" s="20">
        <f t="shared" si="6"/>
        <v>28</v>
      </c>
      <c r="K58" s="20">
        <f t="shared" si="7"/>
        <v>14.5</v>
      </c>
      <c r="L58" s="20">
        <f t="shared" si="8"/>
        <v>39</v>
      </c>
      <c r="M58" s="20"/>
      <c r="N58" s="25" t="s">
        <v>71</v>
      </c>
      <c r="O58" s="47" t="s">
        <v>157</v>
      </c>
      <c r="P58" s="43">
        <v>0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10.745030690692612</v>
      </c>
      <c r="Y58" s="43">
        <v>0.17483979591836796</v>
      </c>
      <c r="Z58" s="44">
        <v>9.9959999999999993E-2</v>
      </c>
      <c r="AA58" s="50">
        <v>0.70189227152965206</v>
      </c>
      <c r="AB58" s="51">
        <v>0.14037845430593032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33.5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 t="shared" si="0"/>
        <v>20</v>
      </c>
      <c r="H59" s="20">
        <f t="shared" si="1"/>
        <v>56</v>
      </c>
      <c r="I59" s="20" t="str">
        <f t="shared" si="2"/>
        <v/>
      </c>
      <c r="J59" s="20">
        <f t="shared" si="6"/>
        <v>20</v>
      </c>
      <c r="K59" s="20">
        <f t="shared" si="7"/>
        <v>61</v>
      </c>
      <c r="L59" s="20">
        <f t="shared" si="8"/>
        <v>66</v>
      </c>
      <c r="M59" s="20"/>
      <c r="N59" s="25" t="s">
        <v>72</v>
      </c>
      <c r="O59" s="47" t="s">
        <v>158</v>
      </c>
      <c r="P59" s="43">
        <v>0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4.1296492515010739</v>
      </c>
      <c r="W59" s="48">
        <v>0.52473135003614702</v>
      </c>
      <c r="X59" s="49" t="s">
        <v>116</v>
      </c>
      <c r="Y59" s="43">
        <v>0.24215131578947363</v>
      </c>
      <c r="Z59" s="44">
        <v>0</v>
      </c>
      <c r="AA59" s="50">
        <v>-0.54545454545454541</v>
      </c>
      <c r="AB59" s="51">
        <v>-0.10909090909090924</v>
      </c>
      <c r="XFA59" s="21">
        <v>0</v>
      </c>
      <c r="XFB59" s="4">
        <v>2.7084438523567917</v>
      </c>
    </row>
    <row r="60" spans="1:28 16381:16382" x14ac:dyDescent="0.25">
      <c r="A60" s="20" t="str">
        <f>IFERROR(_xlfn.RANK.AVG(P60,P$5:P$92,'Market Summary'!$XFC$1),"")</f>
        <v/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 t="shared" si="0"/>
        <v>17</v>
      </c>
      <c r="H60" s="20">
        <f t="shared" si="1"/>
        <v>12</v>
      </c>
      <c r="I60" s="20" t="str">
        <f t="shared" si="2"/>
        <v/>
      </c>
      <c r="J60" s="20">
        <f t="shared" si="6"/>
        <v>17</v>
      </c>
      <c r="K60" s="20" t="str">
        <f t="shared" si="7"/>
        <v/>
      </c>
      <c r="L60" s="20" t="str">
        <f t="shared" si="8"/>
        <v/>
      </c>
      <c r="M60" s="20"/>
      <c r="N60" s="25" t="s">
        <v>73</v>
      </c>
      <c r="O60" s="47" t="s">
        <v>116</v>
      </c>
      <c r="P60" s="43" t="s">
        <v>116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 t="s">
        <v>116</v>
      </c>
      <c r="Y60" s="43">
        <v>0.28455705633802802</v>
      </c>
      <c r="Z60" s="44" t="s">
        <v>116</v>
      </c>
      <c r="AA60" s="50" t="s">
        <v>116</v>
      </c>
      <c r="AB60" s="51" t="s">
        <v>116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0"/>
        <v/>
      </c>
      <c r="H61" s="20" t="str">
        <f t="shared" si="1"/>
        <v/>
      </c>
      <c r="I61" s="20" t="str">
        <f t="shared" si="2"/>
        <v/>
      </c>
      <c r="J61" s="20" t="str">
        <f t="shared" si="6"/>
        <v/>
      </c>
      <c r="K61" s="20" t="str">
        <f t="shared" si="7"/>
        <v/>
      </c>
      <c r="L61" s="20">
        <f t="shared" si="8"/>
        <v>53</v>
      </c>
      <c r="M61" s="20"/>
      <c r="N61" s="36" t="s">
        <v>74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3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33.5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 t="shared" si="0"/>
        <v>8</v>
      </c>
      <c r="H62" s="20">
        <f t="shared" si="1"/>
        <v>1</v>
      </c>
      <c r="I62" s="20">
        <f t="shared" si="2"/>
        <v>11</v>
      </c>
      <c r="J62" s="20">
        <f t="shared" si="6"/>
        <v>8</v>
      </c>
      <c r="K62" s="20">
        <f t="shared" si="7"/>
        <v>61</v>
      </c>
      <c r="L62" s="20">
        <f t="shared" si="8"/>
        <v>2</v>
      </c>
      <c r="M62" s="20"/>
      <c r="N62" s="25" t="s">
        <v>75</v>
      </c>
      <c r="O62" s="47" t="s">
        <v>159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2.9960444317610788</v>
      </c>
      <c r="Y62" s="43">
        <v>0.45035813233376787</v>
      </c>
      <c r="Z62" s="44">
        <v>0</v>
      </c>
      <c r="AA62" s="50">
        <v>5.7053125752675165</v>
      </c>
      <c r="AB62" s="51">
        <v>1.1410625150535036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0"/>
        <v/>
      </c>
      <c r="H63" s="20" t="str">
        <f t="shared" si="1"/>
        <v/>
      </c>
      <c r="I63" s="20" t="str">
        <f t="shared" si="2"/>
        <v/>
      </c>
      <c r="J63" s="20" t="str">
        <f t="shared" si="6"/>
        <v/>
      </c>
      <c r="K63" s="20" t="str">
        <f t="shared" si="7"/>
        <v/>
      </c>
      <c r="L63" s="20">
        <f t="shared" si="8"/>
        <v>53</v>
      </c>
      <c r="M63" s="20"/>
      <c r="N63" s="36" t="s">
        <v>76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3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>
        <f>IFERROR(_xlfn.RANK.AVG(P64,P$5:P$92,'Market Summary'!$XFC$1),"")</f>
        <v>33.5</v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 t="shared" si="0"/>
        <v>44</v>
      </c>
      <c r="H64" s="20">
        <f t="shared" si="1"/>
        <v>26</v>
      </c>
      <c r="I64" s="20">
        <f t="shared" si="2"/>
        <v>50</v>
      </c>
      <c r="J64" s="20">
        <f t="shared" si="6"/>
        <v>44</v>
      </c>
      <c r="K64" s="20">
        <f t="shared" si="7"/>
        <v>45</v>
      </c>
      <c r="L64" s="20">
        <f t="shared" si="8"/>
        <v>50</v>
      </c>
      <c r="M64" s="20"/>
      <c r="N64" s="25" t="s">
        <v>77</v>
      </c>
      <c r="O64" s="47" t="s">
        <v>160</v>
      </c>
      <c r="P64" s="43">
        <v>0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>
        <v>9.9731676877264661</v>
      </c>
      <c r="Y64" s="43">
        <v>0.14038061249229025</v>
      </c>
      <c r="Z64" s="44">
        <v>2.9787418300653592E-2</v>
      </c>
      <c r="AA64" s="50">
        <v>0.20163086275477649</v>
      </c>
      <c r="AB64" s="51">
        <v>4.0326172550955386E-2</v>
      </c>
      <c r="XFA64" s="21">
        <v>0.18229899999999999</v>
      </c>
      <c r="XFB64" s="4">
        <v>11.902206266604164</v>
      </c>
    </row>
    <row r="65" spans="1:28 16381:16382" x14ac:dyDescent="0.25">
      <c r="A65" s="20">
        <f>IFERROR(_xlfn.RANK.AVG(P65,P$5:P$92,'Market Summary'!$XFC$1),"")</f>
        <v>33.5</v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 t="shared" si="0"/>
        <v>30</v>
      </c>
      <c r="H65" s="20">
        <f t="shared" si="1"/>
        <v>46</v>
      </c>
      <c r="I65" s="20">
        <f t="shared" si="2"/>
        <v>38</v>
      </c>
      <c r="J65" s="20">
        <f t="shared" si="6"/>
        <v>30</v>
      </c>
      <c r="K65" s="20">
        <f t="shared" si="7"/>
        <v>49</v>
      </c>
      <c r="L65" s="20">
        <f t="shared" si="8"/>
        <v>46</v>
      </c>
      <c r="M65" s="20"/>
      <c r="N65" s="25" t="s">
        <v>78</v>
      </c>
      <c r="O65" s="47" t="s">
        <v>161</v>
      </c>
      <c r="P65" s="43">
        <v>0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5.9122027270001531</v>
      </c>
      <c r="W65" s="48">
        <v>-7.5654241861244143E-2</v>
      </c>
      <c r="X65" s="49">
        <v>6.9213448842010683</v>
      </c>
      <c r="Y65" s="43">
        <v>0.1691416966189519</v>
      </c>
      <c r="Z65" s="44">
        <v>1.8424016736401674E-2</v>
      </c>
      <c r="AA65" s="50">
        <v>0.38689383443734648</v>
      </c>
      <c r="AB65" s="51">
        <v>7.7378766887469252E-2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65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 t="shared" si="0"/>
        <v>48</v>
      </c>
      <c r="H66" s="20" t="str">
        <f t="shared" si="1"/>
        <v/>
      </c>
      <c r="I66" s="20">
        <f t="shared" si="2"/>
        <v>55</v>
      </c>
      <c r="J66" s="20">
        <f t="shared" si="6"/>
        <v>48</v>
      </c>
      <c r="K66" s="20">
        <f t="shared" si="7"/>
        <v>34</v>
      </c>
      <c r="L66" s="20">
        <f t="shared" si="8"/>
        <v>57</v>
      </c>
      <c r="M66" s="20"/>
      <c r="N66" s="25" t="s">
        <v>79</v>
      </c>
      <c r="O66" s="47" t="s">
        <v>162</v>
      </c>
      <c r="P66" s="43">
        <v>-9.7902097902097918E-2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16.010574868285335</v>
      </c>
      <c r="Y66" s="43">
        <v>0.12347138461538427</v>
      </c>
      <c r="Z66" s="44">
        <v>5.3856589147286818E-2</v>
      </c>
      <c r="AA66" s="50">
        <v>-0.14994646806045542</v>
      </c>
      <c r="AB66" s="51">
        <v>-2.9989293612091128E-2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0"/>
        <v/>
      </c>
      <c r="H67" s="20" t="str">
        <f t="shared" si="1"/>
        <v/>
      </c>
      <c r="I67" s="20" t="str">
        <f t="shared" si="2"/>
        <v/>
      </c>
      <c r="J67" s="20" t="str">
        <f t="shared" si="6"/>
        <v/>
      </c>
      <c r="K67" s="20" t="str">
        <f t="shared" si="7"/>
        <v/>
      </c>
      <c r="L67" s="20">
        <f t="shared" si="8"/>
        <v>53</v>
      </c>
      <c r="M67" s="20"/>
      <c r="N67" s="36" t="s">
        <v>80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3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9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 t="shared" si="0"/>
        <v>1</v>
      </c>
      <c r="H68" s="20">
        <f t="shared" si="1"/>
        <v>21</v>
      </c>
      <c r="I68" s="20">
        <f t="shared" si="2"/>
        <v>1</v>
      </c>
      <c r="J68" s="20">
        <f t="shared" si="6"/>
        <v>1</v>
      </c>
      <c r="K68" s="20">
        <f t="shared" si="7"/>
        <v>23</v>
      </c>
      <c r="L68" s="20">
        <f t="shared" si="8"/>
        <v>1</v>
      </c>
      <c r="M68" s="20"/>
      <c r="N68" s="25" t="s">
        <v>81</v>
      </c>
      <c r="O68" s="47" t="s">
        <v>163</v>
      </c>
      <c r="P68" s="43">
        <v>1.538461538461533E-2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1.4512683764502228</v>
      </c>
      <c r="W68" s="48">
        <v>-0.43191091481955557</v>
      </c>
      <c r="X68" s="49">
        <v>0.97488909444213812</v>
      </c>
      <c r="Y68" s="43">
        <v>0.68905242905242836</v>
      </c>
      <c r="Z68" s="44">
        <v>7.5795454545454527E-2</v>
      </c>
      <c r="AA68" s="50">
        <v>5.9527709896050132</v>
      </c>
      <c r="AB68" s="51">
        <v>1.1905541979210028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33.5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0"/>
        <v>15</v>
      </c>
      <c r="H69" s="20">
        <f t="shared" si="1"/>
        <v>14</v>
      </c>
      <c r="I69" s="20">
        <f t="shared" si="2"/>
        <v>9</v>
      </c>
      <c r="J69" s="20">
        <f t="shared" si="6"/>
        <v>15</v>
      </c>
      <c r="K69" s="20">
        <f t="shared" si="7"/>
        <v>3</v>
      </c>
      <c r="L69" s="20">
        <f t="shared" si="8"/>
        <v>12</v>
      </c>
      <c r="M69" s="20"/>
      <c r="N69" s="25" t="s">
        <v>82</v>
      </c>
      <c r="O69" s="47" t="s">
        <v>164</v>
      </c>
      <c r="P69" s="43">
        <v>0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3.0413490515866028</v>
      </c>
      <c r="W69" s="48">
        <v>-0.55337082101464308</v>
      </c>
      <c r="X69" s="49">
        <v>2.6540585591231451</v>
      </c>
      <c r="Y69" s="43">
        <v>0.32880145719489928</v>
      </c>
      <c r="Z69" s="44">
        <v>0.14282142857142854</v>
      </c>
      <c r="AA69" s="50">
        <v>2.9219236313987631</v>
      </c>
      <c r="AB69" s="51">
        <v>0.5843847262797528</v>
      </c>
      <c r="XFA69" s="21">
        <v>3.9989999999999998E-2</v>
      </c>
      <c r="XFB69" s="4">
        <v>6.809561924493778</v>
      </c>
    </row>
    <row r="70" spans="1:28 16381:16382" x14ac:dyDescent="0.25">
      <c r="A70" s="20">
        <f>IFERROR(_xlfn.RANK.AVG(P70,P$5:P$92,'Market Summary'!$XFC$1),"")</f>
        <v>5</v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 t="shared" ref="G70:G92" si="9">IFERROR(_xlfn.RANK.AVG(V70,V$5:V$92,1),"")</f>
        <v>37</v>
      </c>
      <c r="H70" s="20">
        <f t="shared" ref="H70:H92" si="10">IFERROR(_xlfn.RANK.AVG(W70,W$5:W$92,1),"")</f>
        <v>33</v>
      </c>
      <c r="I70" s="20">
        <f t="shared" ref="I70:I92" si="11">IFERROR(_xlfn.RANK.AVG(X70,X$5:X$92,1),"")</f>
        <v>12</v>
      </c>
      <c r="J70" s="20">
        <f t="shared" ref="J70:J92" si="12">IFERROR(_xlfn.RANK.AVG(Y70,Y$5:Y$92,0),"")</f>
        <v>37</v>
      </c>
      <c r="K70" s="20">
        <f t="shared" ref="K70:K92" si="13">IFERROR(_xlfn.RANK.AVG(Z70,$Z$5:$Z$92,0),"")</f>
        <v>13</v>
      </c>
      <c r="L70" s="20">
        <f t="shared" ref="L70:L92" si="14">IFERROR(_xlfn.RANK.AVG(AA70,AA$5:AA$92,0),"")</f>
        <v>16</v>
      </c>
      <c r="M70" s="20"/>
      <c r="N70" s="25" t="s">
        <v>83</v>
      </c>
      <c r="O70" s="47" t="s">
        <v>165</v>
      </c>
      <c r="P70" s="43">
        <v>5.4054054054054168E-2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6.3620567994719384</v>
      </c>
      <c r="W70" s="48">
        <v>-0.30731687815792308</v>
      </c>
      <c r="X70" s="49">
        <v>3.1636072872140772</v>
      </c>
      <c r="Y70" s="43">
        <v>0.15718187239117415</v>
      </c>
      <c r="Z70" s="44">
        <v>0.10252307692307691</v>
      </c>
      <c r="AA70" s="50">
        <v>2.4995381003873103</v>
      </c>
      <c r="AB70" s="51">
        <v>0.49990762007746192</v>
      </c>
      <c r="XFA70" s="21">
        <v>3.9983999999999999E-2</v>
      </c>
      <c r="XFB70" s="4">
        <v>9.1846568782462814</v>
      </c>
    </row>
    <row r="71" spans="1:28 16381:16382" x14ac:dyDescent="0.25">
      <c r="A71" s="20">
        <f>IFERROR(_xlfn.RANK.AVG(P71,P$5:P$92,'Market Summary'!$XFC$1),"")</f>
        <v>63</v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 t="shared" si="9"/>
        <v/>
      </c>
      <c r="H71" s="20" t="str">
        <f t="shared" si="10"/>
        <v/>
      </c>
      <c r="I71" s="20">
        <f t="shared" si="11"/>
        <v>19</v>
      </c>
      <c r="J71" s="20" t="str">
        <f t="shared" si="12"/>
        <v/>
      </c>
      <c r="K71" s="20">
        <f t="shared" si="13"/>
        <v>17</v>
      </c>
      <c r="L71" s="20">
        <f t="shared" si="14"/>
        <v>15</v>
      </c>
      <c r="M71" s="20"/>
      <c r="N71" s="25" t="s">
        <v>84</v>
      </c>
      <c r="O71" s="47" t="s">
        <v>166</v>
      </c>
      <c r="P71" s="43">
        <v>-8.9285714285714302E-2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4.1016371653978076</v>
      </c>
      <c r="Y71" s="43" t="s">
        <v>116</v>
      </c>
      <c r="Z71" s="44">
        <v>9.8029411764705879E-2</v>
      </c>
      <c r="AA71" s="50">
        <v>2.5995545944107277</v>
      </c>
      <c r="AB71" s="51">
        <v>0.51991091888214558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33.5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 t="shared" si="9"/>
        <v>43</v>
      </c>
      <c r="H72" s="20">
        <f t="shared" si="10"/>
        <v>41</v>
      </c>
      <c r="I72" s="20">
        <f t="shared" si="11"/>
        <v>48</v>
      </c>
      <c r="J72" s="20">
        <f t="shared" si="12"/>
        <v>43</v>
      </c>
      <c r="K72" s="20">
        <f t="shared" si="13"/>
        <v>44</v>
      </c>
      <c r="L72" s="20">
        <f t="shared" si="14"/>
        <v>27</v>
      </c>
      <c r="M72" s="20"/>
      <c r="N72" s="25" t="s">
        <v>85</v>
      </c>
      <c r="O72" s="47" t="s">
        <v>167</v>
      </c>
      <c r="P72" s="43">
        <v>0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7.02176465043053</v>
      </c>
      <c r="W72" s="48">
        <v>-0.19092655235555323</v>
      </c>
      <c r="X72" s="49">
        <v>9.0909679135620607</v>
      </c>
      <c r="Y72" s="43">
        <v>0.14241434308663226</v>
      </c>
      <c r="Z72" s="44">
        <v>3.3366666666666669E-2</v>
      </c>
      <c r="AA72" s="50">
        <v>1.5015865735276548</v>
      </c>
      <c r="AB72" s="51">
        <v>0.30031731470553091</v>
      </c>
      <c r="XFA72" s="21">
        <v>6.0060000000000009E-2</v>
      </c>
      <c r="XFB72" s="4">
        <v>8.6787728244868756</v>
      </c>
    </row>
    <row r="73" spans="1:28 16381:16382" x14ac:dyDescent="0.25">
      <c r="A73" s="20">
        <f>IFERROR(_xlfn.RANK.AVG(P73,P$5:P$92,'Market Summary'!$XFC$1),"")</f>
        <v>33.5</v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 t="shared" si="9"/>
        <v>11</v>
      </c>
      <c r="H73" s="20">
        <f t="shared" si="10"/>
        <v>50</v>
      </c>
      <c r="I73" s="20">
        <f t="shared" si="11"/>
        <v>2</v>
      </c>
      <c r="J73" s="20">
        <f t="shared" si="12"/>
        <v>11</v>
      </c>
      <c r="K73" s="20">
        <f t="shared" si="13"/>
        <v>14.5</v>
      </c>
      <c r="L73" s="20">
        <f t="shared" si="14"/>
        <v>4</v>
      </c>
      <c r="M73" s="20"/>
      <c r="N73" s="25" t="s">
        <v>86</v>
      </c>
      <c r="O73" s="47" t="s">
        <v>168</v>
      </c>
      <c r="P73" s="43">
        <v>0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1.2654668424002613</v>
      </c>
      <c r="Y73" s="43">
        <v>0.39765502834974709</v>
      </c>
      <c r="Z73" s="44">
        <v>9.9959999999999993E-2</v>
      </c>
      <c r="AA73" s="50">
        <v>4.8769330987451038</v>
      </c>
      <c r="AB73" s="51">
        <v>0.97538661974902108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62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 t="shared" si="9"/>
        <v>33</v>
      </c>
      <c r="H74" s="20">
        <f t="shared" si="10"/>
        <v>59</v>
      </c>
      <c r="I74" s="20">
        <f t="shared" si="11"/>
        <v>34</v>
      </c>
      <c r="J74" s="20">
        <f t="shared" si="12"/>
        <v>33</v>
      </c>
      <c r="K74" s="20">
        <f t="shared" si="13"/>
        <v>40</v>
      </c>
      <c r="L74" s="20">
        <f t="shared" si="14"/>
        <v>42</v>
      </c>
      <c r="M74" s="20"/>
      <c r="N74" s="25" t="s">
        <v>87</v>
      </c>
      <c r="O74" s="47" t="s">
        <v>157</v>
      </c>
      <c r="P74" s="43">
        <v>-6.9767441860465129E-2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2.7176727874027491</v>
      </c>
      <c r="X74" s="49">
        <v>5.5725729067902448</v>
      </c>
      <c r="Y74" s="43">
        <v>0.16771277997364953</v>
      </c>
      <c r="Z74" s="44">
        <v>4.8067499999999999E-2</v>
      </c>
      <c r="AA74" s="50">
        <v>0.52588446761254692</v>
      </c>
      <c r="AB74" s="51">
        <v>0.10517689352250947</v>
      </c>
      <c r="XFA74" s="21">
        <v>9.6134999999999998E-2</v>
      </c>
      <c r="XFB74" s="4">
        <v>1.6038460530961747</v>
      </c>
    </row>
    <row r="75" spans="1:28 16381:16382" x14ac:dyDescent="0.25">
      <c r="A75" s="20">
        <f>IFERROR(_xlfn.RANK.AVG(P75,P$5:P$92,'Market Summary'!$XFC$1),"")</f>
        <v>33.5</v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 t="shared" si="9"/>
        <v>35</v>
      </c>
      <c r="H75" s="20">
        <f t="shared" si="10"/>
        <v>4</v>
      </c>
      <c r="I75" s="20">
        <f t="shared" si="11"/>
        <v>53</v>
      </c>
      <c r="J75" s="20">
        <f t="shared" si="12"/>
        <v>35</v>
      </c>
      <c r="K75" s="20">
        <f t="shared" si="13"/>
        <v>61</v>
      </c>
      <c r="L75" s="20">
        <f t="shared" si="14"/>
        <v>49</v>
      </c>
      <c r="M75" s="20"/>
      <c r="N75" s="25" t="s">
        <v>88</v>
      </c>
      <c r="O75" s="47" t="s">
        <v>169</v>
      </c>
      <c r="P75" s="43">
        <v>0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11.830268676098358</v>
      </c>
      <c r="Y75" s="43">
        <v>0.16075980578104843</v>
      </c>
      <c r="Z75" s="44">
        <v>0</v>
      </c>
      <c r="AA75" s="50">
        <v>0.20480933878902796</v>
      </c>
      <c r="AB75" s="51">
        <v>4.0961867757805637E-2</v>
      </c>
      <c r="XFA75" s="21">
        <v>0</v>
      </c>
      <c r="XFB75" s="4">
        <v>42.846336172504337</v>
      </c>
    </row>
    <row r="76" spans="1:28 16381:16382" x14ac:dyDescent="0.25">
      <c r="A76" s="20" t="str">
        <f>IFERROR(_xlfn.RANK.AVG(P76,P$5:P$92,'Market Summary'!$XFC$1),"")</f>
        <v/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9"/>
        <v>23</v>
      </c>
      <c r="H76" s="20">
        <f t="shared" si="10"/>
        <v>25</v>
      </c>
      <c r="I76" s="20">
        <f t="shared" si="11"/>
        <v>7</v>
      </c>
      <c r="J76" s="20">
        <f t="shared" si="12"/>
        <v>23</v>
      </c>
      <c r="K76" s="20">
        <f t="shared" si="13"/>
        <v>61</v>
      </c>
      <c r="L76" s="20">
        <f t="shared" si="14"/>
        <v>10</v>
      </c>
      <c r="M76" s="20"/>
      <c r="N76" s="25" t="s">
        <v>89</v>
      </c>
      <c r="O76" s="47">
        <v>0.2</v>
      </c>
      <c r="P76" s="43" t="s">
        <v>116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3">
        <v>0.20491154422788579</v>
      </c>
      <c r="Z76" s="44">
        <v>0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 t="str">
        <f>IFERROR(_xlfn.RANK.AVG(P77,P$5:P$92,'Market Summary'!$XFC$1),"")</f>
        <v/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 t="shared" si="9"/>
        <v>22</v>
      </c>
      <c r="H77" s="20">
        <f t="shared" si="10"/>
        <v>2</v>
      </c>
      <c r="I77" s="20">
        <f t="shared" si="11"/>
        <v>21</v>
      </c>
      <c r="J77" s="20">
        <f t="shared" si="12"/>
        <v>22</v>
      </c>
      <c r="K77" s="20">
        <f t="shared" si="13"/>
        <v>61</v>
      </c>
      <c r="L77" s="20">
        <f t="shared" si="14"/>
        <v>23</v>
      </c>
      <c r="M77" s="20"/>
      <c r="N77" s="25" t="s">
        <v>90</v>
      </c>
      <c r="O77" s="47">
        <v>0.2</v>
      </c>
      <c r="P77" s="43" t="s">
        <v>116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3">
        <v>0.20637649880095854</v>
      </c>
      <c r="Z77" s="44">
        <v>0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33.5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 t="shared" si="9"/>
        <v>52</v>
      </c>
      <c r="H78" s="20">
        <f t="shared" si="10"/>
        <v>36</v>
      </c>
      <c r="I78" s="20">
        <f t="shared" si="11"/>
        <v>22</v>
      </c>
      <c r="J78" s="20">
        <f t="shared" si="12"/>
        <v>52</v>
      </c>
      <c r="K78" s="20">
        <f t="shared" si="13"/>
        <v>61</v>
      </c>
      <c r="L78" s="20">
        <f t="shared" si="14"/>
        <v>21</v>
      </c>
      <c r="M78" s="20"/>
      <c r="N78" s="25" t="s">
        <v>91</v>
      </c>
      <c r="O78" s="47" t="s">
        <v>170</v>
      </c>
      <c r="P78" s="43">
        <v>0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12.953598031845731</v>
      </c>
      <c r="W78" s="48">
        <v>-0.23626486432270699</v>
      </c>
      <c r="X78" s="49">
        <v>4.5161493690577386</v>
      </c>
      <c r="Y78" s="43">
        <v>7.7198628330256452E-2</v>
      </c>
      <c r="Z78" s="44">
        <v>0</v>
      </c>
      <c r="AA78" s="50">
        <v>1.9836469469156426</v>
      </c>
      <c r="AB78" s="51">
        <v>0.39672938938312852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9"/>
        <v/>
      </c>
      <c r="H79" s="20" t="str">
        <f t="shared" si="10"/>
        <v/>
      </c>
      <c r="I79" s="20" t="str">
        <f t="shared" si="11"/>
        <v/>
      </c>
      <c r="J79" s="20" t="str">
        <f t="shared" si="12"/>
        <v/>
      </c>
      <c r="K79" s="20" t="str">
        <f t="shared" si="13"/>
        <v/>
      </c>
      <c r="L79" s="20">
        <f t="shared" si="14"/>
        <v>53</v>
      </c>
      <c r="M79" s="20"/>
      <c r="N79" s="36" t="s">
        <v>92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3" t="s">
        <v>116</v>
      </c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33.5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 t="shared" si="9"/>
        <v>25</v>
      </c>
      <c r="H80" s="20">
        <f t="shared" si="10"/>
        <v>9</v>
      </c>
      <c r="I80" s="20">
        <f t="shared" si="11"/>
        <v>23</v>
      </c>
      <c r="J80" s="20">
        <f t="shared" si="12"/>
        <v>25</v>
      </c>
      <c r="K80" s="20">
        <f t="shared" si="13"/>
        <v>7</v>
      </c>
      <c r="L80" s="20">
        <f t="shared" si="14"/>
        <v>32</v>
      </c>
      <c r="M80" s="20"/>
      <c r="N80" s="25" t="s">
        <v>93</v>
      </c>
      <c r="O80" s="47" t="s">
        <v>171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5.5079802932081217</v>
      </c>
      <c r="W80" s="48">
        <v>-0.67755690757052789</v>
      </c>
      <c r="X80" s="49">
        <v>4.6790598546062343</v>
      </c>
      <c r="Y80" s="43">
        <v>0.18155475269820734</v>
      </c>
      <c r="Z80" s="44">
        <v>0.11904761904761904</v>
      </c>
      <c r="AA80" s="50">
        <v>1.1083578203550668</v>
      </c>
      <c r="AB80" s="51">
        <v>0.2216715640710134</v>
      </c>
      <c r="XFA80" s="21">
        <v>2</v>
      </c>
      <c r="XFB80" s="4">
        <v>17.082022913587089</v>
      </c>
    </row>
    <row r="81" spans="1:28 16381:16382" x14ac:dyDescent="0.25">
      <c r="A81" s="20">
        <f>IFERROR(_xlfn.RANK.AVG(P81,P$5:P$92,'Market Summary'!$XFC$1),"")</f>
        <v>1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 t="shared" si="9"/>
        <v>19</v>
      </c>
      <c r="H81" s="20">
        <f t="shared" si="10"/>
        <v>54</v>
      </c>
      <c r="I81" s="20">
        <f t="shared" si="11"/>
        <v>3</v>
      </c>
      <c r="J81" s="20">
        <f t="shared" si="12"/>
        <v>19</v>
      </c>
      <c r="K81" s="20">
        <f t="shared" si="13"/>
        <v>5</v>
      </c>
      <c r="L81" s="20">
        <f t="shared" si="14"/>
        <v>8</v>
      </c>
      <c r="M81" s="20"/>
      <c r="N81" s="25" t="s">
        <v>94</v>
      </c>
      <c r="O81" s="47" t="s">
        <v>172</v>
      </c>
      <c r="P81" s="43">
        <v>9.0909090909090828E-2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2.1208770126427878</v>
      </c>
      <c r="Y81" s="43">
        <v>0.2463970695970687</v>
      </c>
      <c r="Z81" s="44">
        <v>0.13327999999999998</v>
      </c>
      <c r="AA81" s="50">
        <v>3.5700485660605397</v>
      </c>
      <c r="AB81" s="51">
        <v>0.71400971321210793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3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 t="shared" si="9"/>
        <v>61</v>
      </c>
      <c r="H82" s="20">
        <f t="shared" si="10"/>
        <v>45</v>
      </c>
      <c r="I82" s="20">
        <f t="shared" si="11"/>
        <v>14</v>
      </c>
      <c r="J82" s="20">
        <f t="shared" si="12"/>
        <v>61</v>
      </c>
      <c r="K82" s="20">
        <f t="shared" si="13"/>
        <v>61</v>
      </c>
      <c r="L82" s="20">
        <f t="shared" si="14"/>
        <v>18</v>
      </c>
      <c r="M82" s="20"/>
      <c r="N82" s="25" t="s">
        <v>95</v>
      </c>
      <c r="O82" s="47" t="s">
        <v>173</v>
      </c>
      <c r="P82" s="43">
        <v>7.4999999999999956E-2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56.823368956290857</v>
      </c>
      <c r="W82" s="48">
        <v>-0.10055136193715553</v>
      </c>
      <c r="X82" s="49">
        <v>3.2931758839432499</v>
      </c>
      <c r="Y82" s="43">
        <v>1.7598393378773631E-2</v>
      </c>
      <c r="Z82" s="44">
        <v>0</v>
      </c>
      <c r="AA82" s="50">
        <v>2.4230700779098906</v>
      </c>
      <c r="AB82" s="51">
        <v>0.48461401558197803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33.5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 t="shared" si="9"/>
        <v>31</v>
      </c>
      <c r="H83" s="20">
        <f t="shared" si="10"/>
        <v>30</v>
      </c>
      <c r="I83" s="20">
        <f t="shared" si="11"/>
        <v>37</v>
      </c>
      <c r="J83" s="20">
        <f t="shared" si="12"/>
        <v>31</v>
      </c>
      <c r="K83" s="20">
        <f t="shared" si="13"/>
        <v>35</v>
      </c>
      <c r="L83" s="20">
        <f t="shared" si="14"/>
        <v>48</v>
      </c>
      <c r="M83" s="20"/>
      <c r="N83" s="25" t="s">
        <v>96</v>
      </c>
      <c r="O83" s="47" t="s">
        <v>174</v>
      </c>
      <c r="P83" s="43">
        <v>0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5.9333782473562069</v>
      </c>
      <c r="W83" s="48">
        <v>-0.34713226417470555</v>
      </c>
      <c r="X83" s="49">
        <v>6.1508404347577237</v>
      </c>
      <c r="Y83" s="43">
        <v>0.16853805004688177</v>
      </c>
      <c r="Z83" s="44">
        <v>5.2213924050632916E-2</v>
      </c>
      <c r="AA83" s="50">
        <v>0.21005085902432707</v>
      </c>
      <c r="AB83" s="51">
        <v>4.2010171804865326E-2</v>
      </c>
      <c r="XFA83" s="21">
        <v>8.2498000000000005</v>
      </c>
      <c r="XFB83" s="4">
        <v>9.0881780822815266</v>
      </c>
    </row>
    <row r="84" spans="1:28 16381:16382" x14ac:dyDescent="0.25">
      <c r="A84" s="20">
        <f>IFERROR(_xlfn.RANK.AVG(P84,P$5:P$92,'Market Summary'!$XFC$1),"")</f>
        <v>33.5</v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 t="shared" si="9"/>
        <v/>
      </c>
      <c r="H84" s="20" t="str">
        <f t="shared" si="10"/>
        <v/>
      </c>
      <c r="I84" s="20">
        <f t="shared" si="11"/>
        <v>26</v>
      </c>
      <c r="J84" s="20" t="str">
        <f t="shared" si="12"/>
        <v/>
      </c>
      <c r="K84" s="20" t="str">
        <f t="shared" si="13"/>
        <v/>
      </c>
      <c r="L84" s="20">
        <f t="shared" si="14"/>
        <v>11</v>
      </c>
      <c r="M84" s="20"/>
      <c r="N84" s="25" t="s">
        <v>97</v>
      </c>
      <c r="O84" s="47" t="s">
        <v>175</v>
      </c>
      <c r="P84" s="43">
        <v>0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>
        <v>4.9247900546859809</v>
      </c>
      <c r="Y84" s="43" t="s">
        <v>116</v>
      </c>
      <c r="Z84" s="44" t="s">
        <v>116</v>
      </c>
      <c r="AA84" s="50">
        <v>2.9226712391326348</v>
      </c>
      <c r="AB84" s="51">
        <v>0.58453424782652696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60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 t="shared" si="9"/>
        <v>2</v>
      </c>
      <c r="H85" s="20" t="str">
        <f t="shared" si="10"/>
        <v/>
      </c>
      <c r="I85" s="20" t="str">
        <f t="shared" si="11"/>
        <v/>
      </c>
      <c r="J85" s="20">
        <f t="shared" si="12"/>
        <v>2</v>
      </c>
      <c r="K85" s="20">
        <f t="shared" si="13"/>
        <v>61</v>
      </c>
      <c r="L85" s="20">
        <f t="shared" si="14"/>
        <v>22</v>
      </c>
      <c r="M85" s="20"/>
      <c r="N85" s="25" t="s">
        <v>98</v>
      </c>
      <c r="O85" s="47" t="s">
        <v>176</v>
      </c>
      <c r="P85" s="43">
        <v>-5.0000000000000044E-2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1.6229327416388157</v>
      </c>
      <c r="W85" s="48" t="s">
        <v>116</v>
      </c>
      <c r="X85" s="49" t="s">
        <v>116</v>
      </c>
      <c r="Y85" s="43">
        <v>0.61616847965628774</v>
      </c>
      <c r="Z85" s="44">
        <v>0</v>
      </c>
      <c r="AA85" s="50">
        <v>1.9667973992344598</v>
      </c>
      <c r="AB85" s="51">
        <v>0.39335947984689201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33.5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 t="shared" si="9"/>
        <v>45</v>
      </c>
      <c r="H86" s="20">
        <f t="shared" si="10"/>
        <v>55</v>
      </c>
      <c r="I86" s="20">
        <f t="shared" si="11"/>
        <v>44</v>
      </c>
      <c r="J86" s="20">
        <f t="shared" si="12"/>
        <v>45</v>
      </c>
      <c r="K86" s="20">
        <f t="shared" si="13"/>
        <v>42</v>
      </c>
      <c r="L86" s="20">
        <f t="shared" si="14"/>
        <v>37</v>
      </c>
      <c r="M86" s="20"/>
      <c r="N86" s="25" t="s">
        <v>99</v>
      </c>
      <c r="O86" s="47" t="s">
        <v>177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7.2789399781576662</v>
      </c>
      <c r="W86" s="48">
        <v>0.18874450234659745</v>
      </c>
      <c r="X86" s="49">
        <v>8.3114928784432234</v>
      </c>
      <c r="Y86" s="43">
        <v>0.13738264129128108</v>
      </c>
      <c r="Z86" s="44">
        <v>3.933695652173913E-2</v>
      </c>
      <c r="AA86" s="50">
        <v>0.81808071019006401</v>
      </c>
      <c r="AB86" s="51">
        <v>0.16361614203801289</v>
      </c>
      <c r="XFA86" s="21">
        <v>18.094999999999999</v>
      </c>
      <c r="XFB86" s="4">
        <v>6.1232165228011084</v>
      </c>
    </row>
    <row r="87" spans="1:28 16381:16382" x14ac:dyDescent="0.25">
      <c r="A87" s="20">
        <f>IFERROR(_xlfn.RANK.AVG(P87,P$5:P$92,'Market Summary'!$XFC$1),"")</f>
        <v>33.5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 t="shared" si="9"/>
        <v>26</v>
      </c>
      <c r="H87" s="20">
        <f t="shared" si="10"/>
        <v>22</v>
      </c>
      <c r="I87" s="20">
        <f t="shared" si="11"/>
        <v>15</v>
      </c>
      <c r="J87" s="20">
        <f t="shared" si="12"/>
        <v>26</v>
      </c>
      <c r="K87" s="20">
        <f t="shared" si="13"/>
        <v>1</v>
      </c>
      <c r="L87" s="20">
        <f t="shared" si="14"/>
        <v>31</v>
      </c>
      <c r="M87" s="20"/>
      <c r="N87" s="25" t="s">
        <v>100</v>
      </c>
      <c r="O87" s="47" t="s">
        <v>178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5.522978389484674</v>
      </c>
      <c r="W87" s="48">
        <v>-0.42694715801852989</v>
      </c>
      <c r="X87" s="49">
        <v>3.3204107188511212</v>
      </c>
      <c r="Y87" s="43">
        <v>0.18106172602520465</v>
      </c>
      <c r="Z87" s="44">
        <v>0.16993200000000003</v>
      </c>
      <c r="AA87" s="50">
        <v>1.1122732160756756</v>
      </c>
      <c r="AB87" s="51">
        <v>0.22245464321513508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9"/>
        <v/>
      </c>
      <c r="H88" s="20" t="str">
        <f t="shared" si="10"/>
        <v/>
      </c>
      <c r="I88" s="20" t="str">
        <f t="shared" si="11"/>
        <v/>
      </c>
      <c r="J88" s="20" t="str">
        <f t="shared" si="12"/>
        <v/>
      </c>
      <c r="K88" s="20" t="str">
        <f t="shared" si="13"/>
        <v/>
      </c>
      <c r="L88" s="20">
        <f t="shared" si="14"/>
        <v>53</v>
      </c>
      <c r="M88" s="20"/>
      <c r="N88" s="36" t="s">
        <v>101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3" t="s">
        <v>116</v>
      </c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33.5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>
        <f t="shared" si="9"/>
        <v>6</v>
      </c>
      <c r="H89" s="20" t="str">
        <f t="shared" si="10"/>
        <v/>
      </c>
      <c r="I89" s="20">
        <f t="shared" si="11"/>
        <v>64</v>
      </c>
      <c r="J89" s="20">
        <f t="shared" si="12"/>
        <v>6</v>
      </c>
      <c r="K89" s="20">
        <f t="shared" si="13"/>
        <v>10</v>
      </c>
      <c r="L89" s="20">
        <f t="shared" si="14"/>
        <v>29</v>
      </c>
      <c r="M89" s="20"/>
      <c r="N89" s="25" t="s">
        <v>102</v>
      </c>
      <c r="O89" s="47" t="s">
        <v>179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>
        <v>2.1603838729409977</v>
      </c>
      <c r="W89" s="48" t="s">
        <v>116</v>
      </c>
      <c r="X89" s="49">
        <v>1517.6215398393949</v>
      </c>
      <c r="Y89" s="43">
        <v>0.46288070028900419</v>
      </c>
      <c r="Z89" s="44">
        <v>0.11293467741935484</v>
      </c>
      <c r="AA89" s="50">
        <v>1.3417157840099705</v>
      </c>
      <c r="AB89" s="51">
        <v>0.26834315680199405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33.5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 t="shared" si="9"/>
        <v>9</v>
      </c>
      <c r="H90" s="20">
        <f t="shared" si="10"/>
        <v>5</v>
      </c>
      <c r="I90" s="20" t="str">
        <f t="shared" si="11"/>
        <v/>
      </c>
      <c r="J90" s="20">
        <f t="shared" si="12"/>
        <v>9</v>
      </c>
      <c r="K90" s="20">
        <f t="shared" si="13"/>
        <v>6</v>
      </c>
      <c r="L90" s="20">
        <f t="shared" si="14"/>
        <v>6</v>
      </c>
      <c r="M90" s="20"/>
      <c r="N90" s="25" t="s">
        <v>103</v>
      </c>
      <c r="O90" s="47" t="s">
        <v>133</v>
      </c>
      <c r="P90" s="43">
        <v>0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2.3919729426115275</v>
      </c>
      <c r="W90" s="48">
        <v>-0.82928771447010474</v>
      </c>
      <c r="X90" s="49" t="s">
        <v>180</v>
      </c>
      <c r="Y90" s="43">
        <v>0.41806492965936809</v>
      </c>
      <c r="Z90" s="44">
        <v>0.13043478260869565</v>
      </c>
      <c r="AA90" s="50">
        <v>4.5347383080756414</v>
      </c>
      <c r="AB90" s="51">
        <v>0.90694766161512796</v>
      </c>
      <c r="XFA90" s="21">
        <v>0.15</v>
      </c>
      <c r="XFB90" s="4">
        <v>14.011721155198543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9"/>
        <v/>
      </c>
      <c r="H91" s="20" t="str">
        <f t="shared" si="10"/>
        <v/>
      </c>
      <c r="I91" s="20" t="str">
        <f t="shared" si="11"/>
        <v/>
      </c>
      <c r="J91" s="20" t="str">
        <f t="shared" si="12"/>
        <v/>
      </c>
      <c r="K91" s="20" t="str">
        <f t="shared" si="13"/>
        <v/>
      </c>
      <c r="L91" s="20">
        <f t="shared" si="14"/>
        <v>53</v>
      </c>
      <c r="M91" s="20"/>
      <c r="N91" s="36" t="s">
        <v>104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3" t="s">
        <v>116</v>
      </c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>
        <f>IFERROR(_xlfn.RANK.AVG(P92,P$5:P$92,'Market Summary'!$XFC$1),"")</f>
        <v>33.5</v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 t="shared" si="9"/>
        <v>10</v>
      </c>
      <c r="H92" s="20">
        <f t="shared" si="10"/>
        <v>58</v>
      </c>
      <c r="I92" s="20">
        <f t="shared" si="11"/>
        <v>16</v>
      </c>
      <c r="J92" s="20">
        <f t="shared" si="12"/>
        <v>10</v>
      </c>
      <c r="K92" s="20">
        <f t="shared" si="13"/>
        <v>61</v>
      </c>
      <c r="L92" s="20">
        <f t="shared" si="14"/>
        <v>9</v>
      </c>
      <c r="M92" s="20"/>
      <c r="N92" s="25" t="s">
        <v>105</v>
      </c>
      <c r="O92" s="52" t="s">
        <v>181</v>
      </c>
      <c r="P92" s="53">
        <v>0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2.1945607608416466</v>
      </c>
      <c r="X92" s="57">
        <v>3.354017536469784</v>
      </c>
      <c r="Y92" s="53">
        <v>0.40588066858125582</v>
      </c>
      <c r="Z92" s="54">
        <v>0</v>
      </c>
      <c r="AA92" s="58">
        <v>3.2673090650220562</v>
      </c>
      <c r="AB92" s="59">
        <v>0.65346181300441142</v>
      </c>
      <c r="XFA92" s="21">
        <v>0</v>
      </c>
      <c r="XFB92" s="4">
        <v>0.77124165879328144</v>
      </c>
    </row>
  </sheetData>
  <sheetProtection algorithmName="SHA-512" hashValue="uvDwKG297/8EOwMHWrxfan5kWnZI8AcJsa8GC914dpEyIyVC7tStksssCRW1lL/Q1LxaZQjtf86O7+HqEUAO0A==" saltValue="aSXnzYlsCvN1EfawmIm5Mw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2019-10-02T15:18:03Z</dcterms:modified>
</cp:coreProperties>
</file>