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C5FE5B29-FEBC-4B21-A792-6EC67B46CC76}" xr6:coauthVersionLast="43" xr6:coauthVersionMax="43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1" i="1" l="1"/>
  <c r="Q91" i="1" s="1"/>
  <c r="P89" i="1"/>
  <c r="Q89" i="1" s="1"/>
  <c r="P88" i="1"/>
  <c r="Q88" i="1" s="1"/>
  <c r="P86" i="1"/>
  <c r="Q86" i="1" s="1"/>
  <c r="P85" i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79" i="1"/>
  <c r="Q79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5" i="1"/>
  <c r="Q65" i="1" s="1"/>
  <c r="P64" i="1"/>
  <c r="Q64" i="1" s="1"/>
  <c r="P63" i="1"/>
  <c r="Q63" i="1" s="1"/>
  <c r="P61" i="1"/>
  <c r="Q61" i="1" s="1"/>
  <c r="P59" i="1"/>
  <c r="Q59" i="1" s="1"/>
  <c r="P58" i="1"/>
  <c r="Q58" i="1" s="1"/>
  <c r="P57" i="1"/>
  <c r="Q57" i="1" s="1"/>
  <c r="P56" i="1"/>
  <c r="Q56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6" i="1"/>
  <c r="Q46" i="1" s="1"/>
  <c r="P44" i="1"/>
  <c r="Q44" i="1" s="1"/>
  <c r="P42" i="1"/>
  <c r="Q42" i="1" s="1"/>
  <c r="P41" i="1"/>
  <c r="Q41" i="1" s="1"/>
  <c r="P40" i="1"/>
  <c r="Q40" i="1" s="1"/>
  <c r="P39" i="1"/>
  <c r="Q39" i="1" s="1"/>
  <c r="P37" i="1"/>
  <c r="Q37" i="1" s="1"/>
  <c r="P36" i="1"/>
  <c r="Q36" i="1" s="1"/>
  <c r="P35" i="1"/>
  <c r="Q35" i="1" s="1"/>
  <c r="P34" i="1"/>
  <c r="Q34" i="1" s="1"/>
  <c r="P32" i="1"/>
  <c r="Q32" i="1" s="1"/>
  <c r="P31" i="1"/>
  <c r="Q31" i="1" s="1"/>
  <c r="P30" i="1"/>
  <c r="Q30" i="1" s="1"/>
  <c r="P28" i="1"/>
  <c r="Q28" i="1" s="1"/>
  <c r="P27" i="1"/>
  <c r="Q27" i="1" s="1"/>
  <c r="P26" i="1"/>
  <c r="Q26" i="1" s="1"/>
  <c r="P25" i="1"/>
  <c r="Q25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8" i="1"/>
  <c r="P7" i="1"/>
  <c r="P6" i="1"/>
  <c r="P5" i="1"/>
  <c r="J90" i="1"/>
  <c r="J87" i="1"/>
  <c r="J78" i="1"/>
  <c r="J66" i="1"/>
  <c r="J62" i="1"/>
  <c r="L38" i="1" l="1"/>
  <c r="O90" i="1" l="1"/>
  <c r="O87" i="1"/>
  <c r="O78" i="1"/>
  <c r="O66" i="1"/>
  <c r="O62" i="1"/>
  <c r="O60" i="1"/>
  <c r="O55" i="1"/>
  <c r="O47" i="1"/>
  <c r="O45" i="1"/>
  <c r="O43" i="1"/>
  <c r="O38" i="1"/>
  <c r="O36" i="1"/>
  <c r="O33" i="1"/>
  <c r="O29" i="1"/>
  <c r="O24" i="1"/>
  <c r="O11" i="1"/>
  <c r="O9" i="1"/>
  <c r="A1" i="1" l="1"/>
  <c r="I77" i="1" l="1"/>
  <c r="I44" i="1"/>
  <c r="B91" i="1"/>
  <c r="B89" i="1"/>
  <c r="B88" i="1"/>
  <c r="B86" i="1"/>
  <c r="B85" i="1"/>
  <c r="B84" i="1"/>
  <c r="B83" i="1"/>
  <c r="B82" i="1"/>
  <c r="B81" i="1"/>
  <c r="B80" i="1"/>
  <c r="B79" i="1"/>
  <c r="B77" i="1"/>
  <c r="B76" i="1"/>
  <c r="B75" i="1"/>
  <c r="B74" i="1"/>
  <c r="B73" i="1"/>
  <c r="B72" i="1"/>
  <c r="B70" i="1"/>
  <c r="B69" i="1"/>
  <c r="B68" i="1"/>
  <c r="B67" i="1"/>
  <c r="B65" i="1"/>
  <c r="B64" i="1"/>
  <c r="B63" i="1"/>
  <c r="B61" i="1"/>
  <c r="B59" i="1"/>
  <c r="B58" i="1"/>
  <c r="B57" i="1"/>
  <c r="B56" i="1"/>
  <c r="B54" i="1"/>
  <c r="B53" i="1"/>
  <c r="B52" i="1"/>
  <c r="B51" i="1"/>
  <c r="B50" i="1"/>
  <c r="B49" i="1"/>
  <c r="B48" i="1"/>
  <c r="B46" i="1"/>
  <c r="B44" i="1"/>
  <c r="B42" i="1"/>
  <c r="B41" i="1"/>
  <c r="B40" i="1"/>
  <c r="B39" i="1"/>
  <c r="B37" i="1"/>
  <c r="B35" i="1"/>
  <c r="B34" i="1"/>
  <c r="B32" i="1"/>
  <c r="B31" i="1"/>
  <c r="B30" i="1"/>
  <c r="B28" i="1"/>
  <c r="B27" i="1"/>
  <c r="B26" i="1"/>
  <c r="B25" i="1"/>
  <c r="B23" i="1"/>
  <c r="B22" i="1"/>
  <c r="B21" i="1"/>
  <c r="B20" i="1"/>
  <c r="B19" i="1"/>
  <c r="B18" i="1"/>
  <c r="B17" i="1"/>
  <c r="B16" i="1"/>
  <c r="B15" i="1"/>
  <c r="B14" i="1"/>
  <c r="B13" i="1"/>
  <c r="B12" i="1"/>
  <c r="B10" i="1"/>
  <c r="B8" i="1"/>
  <c r="B7" i="1"/>
  <c r="B6" i="1"/>
  <c r="B5" i="1"/>
  <c r="O21" i="1" l="1"/>
  <c r="O37" i="1"/>
  <c r="O53" i="1"/>
  <c r="O68" i="1"/>
  <c r="O85" i="1"/>
  <c r="O13" i="1"/>
  <c r="O42" i="1"/>
  <c r="O58" i="1"/>
  <c r="O72" i="1"/>
  <c r="O81" i="1"/>
  <c r="O7" i="1"/>
  <c r="O17" i="1"/>
  <c r="O26" i="1"/>
  <c r="O49" i="1"/>
  <c r="O63" i="1"/>
  <c r="O76" i="1"/>
  <c r="O91" i="1"/>
  <c r="H91" i="1"/>
  <c r="O12" i="1"/>
  <c r="O16" i="1"/>
  <c r="O25" i="1"/>
  <c r="O30" i="1"/>
  <c r="O41" i="1"/>
  <c r="O48" i="1"/>
  <c r="O57" i="1"/>
  <c r="O61" i="1"/>
  <c r="O71" i="1"/>
  <c r="O75" i="1"/>
  <c r="O80" i="1"/>
  <c r="O89" i="1"/>
  <c r="O31" i="1"/>
  <c r="O8" i="1"/>
  <c r="O18" i="1"/>
  <c r="O22" i="1"/>
  <c r="O32" i="1"/>
  <c r="O39" i="1"/>
  <c r="O44" i="1"/>
  <c r="O54" i="1"/>
  <c r="O59" i="1"/>
  <c r="O64" i="1"/>
  <c r="O73" i="1"/>
  <c r="O77" i="1"/>
  <c r="O86" i="1"/>
  <c r="O5" i="1"/>
  <c r="O10" i="1"/>
  <c r="O15" i="1"/>
  <c r="O19" i="1"/>
  <c r="O23" i="1"/>
  <c r="O28" i="1"/>
  <c r="O34" i="1"/>
  <c r="O40" i="1"/>
  <c r="O46" i="1"/>
  <c r="O51" i="1"/>
  <c r="O56" i="1"/>
  <c r="O65" i="1"/>
  <c r="O70" i="1"/>
  <c r="O74" i="1"/>
  <c r="O79" i="1"/>
  <c r="O83" i="1"/>
  <c r="O88" i="1"/>
  <c r="O14" i="1"/>
  <c r="O27" i="1"/>
  <c r="O50" i="1"/>
  <c r="O69" i="1"/>
  <c r="O82" i="1"/>
  <c r="O6" i="1"/>
  <c r="O20" i="1"/>
  <c r="O35" i="1"/>
  <c r="O52" i="1"/>
  <c r="O67" i="1"/>
  <c r="O84" i="1"/>
  <c r="M77" i="1" l="1"/>
  <c r="M65" i="1"/>
  <c r="M89" i="1"/>
  <c r="M86" i="1"/>
  <c r="M76" i="1"/>
  <c r="M85" i="1"/>
  <c r="M75" i="1"/>
  <c r="M74" i="1"/>
  <c r="M84" i="1"/>
  <c r="M59" i="1"/>
  <c r="M83" i="1"/>
  <c r="M82" i="1"/>
  <c r="M72" i="1"/>
  <c r="M58" i="1"/>
  <c r="M71" i="1"/>
  <c r="M70" i="1"/>
  <c r="M88" i="1"/>
  <c r="M69" i="1"/>
  <c r="M68" i="1"/>
  <c r="M57" i="1"/>
  <c r="M81" i="1"/>
  <c r="M80" i="1"/>
  <c r="M56" i="1"/>
  <c r="M79" i="1"/>
  <c r="M63" i="1"/>
  <c r="M67" i="1" l="1"/>
  <c r="M32" i="1"/>
  <c r="M40" i="1"/>
  <c r="M19" i="1"/>
  <c r="M53" i="1"/>
  <c r="M44" i="1"/>
  <c r="M16" i="1"/>
  <c r="M13" i="1"/>
  <c r="M25" i="1"/>
  <c r="M23" i="1"/>
  <c r="M41" i="1"/>
  <c r="M37" i="1"/>
  <c r="M10" i="1"/>
  <c r="M27" i="1"/>
  <c r="M17" i="1"/>
  <c r="M51" i="1"/>
  <c r="M50" i="1"/>
  <c r="M30" i="1"/>
  <c r="M8" i="1"/>
  <c r="M6" i="1"/>
  <c r="M52" i="1"/>
  <c r="M15" i="1"/>
  <c r="M35" i="1"/>
  <c r="M28" i="1"/>
  <c r="M26" i="1"/>
  <c r="M22" i="1"/>
  <c r="M42" i="1"/>
  <c r="M21" i="1"/>
  <c r="M18" i="1"/>
  <c r="M5" i="1"/>
  <c r="M14" i="1"/>
  <c r="M49" i="1"/>
  <c r="M46" i="1"/>
  <c r="M48" i="1"/>
  <c r="M12" i="1"/>
  <c r="M20" i="1"/>
  <c r="M39" i="1"/>
  <c r="M7" i="1"/>
  <c r="M31" i="1"/>
  <c r="E67" i="1" l="1"/>
  <c r="L67" i="1" s="1"/>
  <c r="M64" i="1"/>
  <c r="M34" i="1"/>
  <c r="E10" i="1" l="1"/>
  <c r="L10" i="1" s="1"/>
  <c r="E17" i="1"/>
  <c r="L17" i="1" s="1"/>
  <c r="E18" i="1"/>
  <c r="L18" i="1" s="1"/>
  <c r="E39" i="1"/>
  <c r="L39" i="1" s="1"/>
  <c r="C40" i="1"/>
  <c r="E44" i="1"/>
  <c r="L44" i="1" s="1"/>
  <c r="C46" i="1"/>
  <c r="E50" i="1"/>
  <c r="L50" i="1" s="1"/>
  <c r="C51" i="1"/>
  <c r="E54" i="1"/>
  <c r="L54" i="1" s="1"/>
  <c r="E59" i="1"/>
  <c r="L59" i="1" s="1"/>
  <c r="E61" i="1"/>
  <c r="L61" i="1" s="1"/>
  <c r="E64" i="1"/>
  <c r="L64" i="1" s="1"/>
  <c r="E68" i="1"/>
  <c r="L68" i="1" s="1"/>
  <c r="E69" i="1"/>
  <c r="L69" i="1" s="1"/>
  <c r="E70" i="1"/>
  <c r="L70" i="1" s="1"/>
  <c r="E71" i="1"/>
  <c r="L71" i="1" s="1"/>
  <c r="E72" i="1"/>
  <c r="L72" i="1" s="1"/>
  <c r="E73" i="1"/>
  <c r="L73" i="1" s="1"/>
  <c r="E74" i="1"/>
  <c r="L74" i="1" s="1"/>
  <c r="E75" i="1"/>
  <c r="L75" i="1" s="1"/>
  <c r="E76" i="1"/>
  <c r="L76" i="1" s="1"/>
  <c r="E77" i="1"/>
  <c r="L77" i="1" s="1"/>
  <c r="E79" i="1"/>
  <c r="L79" i="1" s="1"/>
  <c r="C80" i="1"/>
  <c r="E83" i="1"/>
  <c r="L83" i="1" s="1"/>
  <c r="C84" i="1"/>
  <c r="E88" i="1"/>
  <c r="L88" i="1" s="1"/>
  <c r="C5" i="1"/>
  <c r="E7" i="1"/>
  <c r="L7" i="1" s="1"/>
  <c r="E13" i="1"/>
  <c r="L13" i="1" s="1"/>
  <c r="E30" i="1"/>
  <c r="L30" i="1" s="1"/>
  <c r="E6" i="1"/>
  <c r="L6" i="1" s="1"/>
  <c r="C7" i="1"/>
  <c r="C10" i="1"/>
  <c r="E14" i="1"/>
  <c r="L14" i="1" s="1"/>
  <c r="E19" i="1"/>
  <c r="L19" i="1" s="1"/>
  <c r="E23" i="1"/>
  <c r="L23" i="1" s="1"/>
  <c r="C30" i="1"/>
  <c r="E34" i="1"/>
  <c r="L34" i="1" s="1"/>
  <c r="C39" i="1"/>
  <c r="E42" i="1"/>
  <c r="L42" i="1" s="1"/>
  <c r="C44" i="1"/>
  <c r="E49" i="1"/>
  <c r="L49" i="1" s="1"/>
  <c r="C50" i="1"/>
  <c r="E53" i="1"/>
  <c r="L53" i="1" s="1"/>
  <c r="C54" i="1"/>
  <c r="E56" i="1"/>
  <c r="L56" i="1" s="1"/>
  <c r="C61" i="1"/>
  <c r="E65" i="1"/>
  <c r="L65" i="1" s="1"/>
  <c r="C79" i="1"/>
  <c r="E82" i="1"/>
  <c r="L82" i="1" s="1"/>
  <c r="C83" i="1"/>
  <c r="E86" i="1"/>
  <c r="L86" i="1" s="1"/>
  <c r="E89" i="1"/>
  <c r="L89" i="1" s="1"/>
  <c r="E8" i="1"/>
  <c r="L8" i="1" s="1"/>
  <c r="C8" i="1"/>
  <c r="E22" i="1"/>
  <c r="L22" i="1" s="1"/>
  <c r="E27" i="1"/>
  <c r="L27" i="1" s="1"/>
  <c r="C31" i="1"/>
  <c r="E5" i="1"/>
  <c r="L5" i="1" s="1"/>
  <c r="C6" i="1"/>
  <c r="E15" i="1"/>
  <c r="L15" i="1" s="1"/>
  <c r="E20" i="1"/>
  <c r="L20" i="1" s="1"/>
  <c r="E25" i="1"/>
  <c r="L25" i="1" s="1"/>
  <c r="E32" i="1"/>
  <c r="L32" i="1" s="1"/>
  <c r="E35" i="1"/>
  <c r="L35" i="1" s="1"/>
  <c r="E41" i="1"/>
  <c r="L41" i="1" s="1"/>
  <c r="C42" i="1"/>
  <c r="E48" i="1"/>
  <c r="L48" i="1" s="1"/>
  <c r="C49" i="1"/>
  <c r="E52" i="1"/>
  <c r="L52" i="1" s="1"/>
  <c r="C53" i="1"/>
  <c r="E57" i="1"/>
  <c r="L57" i="1" s="1"/>
  <c r="E81" i="1"/>
  <c r="L81" i="1" s="1"/>
  <c r="C82" i="1"/>
  <c r="E85" i="1"/>
  <c r="L85" i="1" s="1"/>
  <c r="C86" i="1"/>
  <c r="E91" i="1"/>
  <c r="L91" i="1" s="1"/>
  <c r="E12" i="1"/>
  <c r="L12" i="1" s="1"/>
  <c r="E16" i="1"/>
  <c r="L16" i="1" s="1"/>
  <c r="E21" i="1"/>
  <c r="L21" i="1" s="1"/>
  <c r="E26" i="1"/>
  <c r="L26" i="1" s="1"/>
  <c r="E28" i="1"/>
  <c r="L28" i="1" s="1"/>
  <c r="E31" i="1"/>
  <c r="L31" i="1" s="1"/>
  <c r="C32" i="1"/>
  <c r="E37" i="1"/>
  <c r="L37" i="1" s="1"/>
  <c r="E40" i="1"/>
  <c r="L40" i="1" s="1"/>
  <c r="C41" i="1"/>
  <c r="E46" i="1"/>
  <c r="L46" i="1" s="1"/>
  <c r="C48" i="1"/>
  <c r="E51" i="1"/>
  <c r="L51" i="1" s="1"/>
  <c r="C52" i="1"/>
  <c r="E58" i="1"/>
  <c r="L58" i="1" s="1"/>
  <c r="E63" i="1"/>
  <c r="L63" i="1" s="1"/>
  <c r="E80" i="1"/>
  <c r="L80" i="1" s="1"/>
  <c r="C81" i="1"/>
  <c r="E84" i="1"/>
  <c r="L84" i="1" s="1"/>
  <c r="C85" i="1"/>
  <c r="H52" i="1" l="1"/>
  <c r="K52" i="1"/>
  <c r="H48" i="1"/>
  <c r="K48" i="1"/>
  <c r="H41" i="1"/>
  <c r="K41" i="1"/>
  <c r="H53" i="1"/>
  <c r="K53" i="1"/>
  <c r="H6" i="1"/>
  <c r="K6" i="1"/>
  <c r="H31" i="1"/>
  <c r="K31" i="1"/>
  <c r="H50" i="1"/>
  <c r="K50" i="1"/>
  <c r="H7" i="1"/>
  <c r="K7" i="1"/>
  <c r="H5" i="1"/>
  <c r="K5" i="1"/>
  <c r="H40" i="1"/>
  <c r="K40" i="1"/>
  <c r="H86" i="1"/>
  <c r="K86" i="1"/>
  <c r="H49" i="1"/>
  <c r="K49" i="1"/>
  <c r="H42" i="1"/>
  <c r="K42" i="1"/>
  <c r="H44" i="1"/>
  <c r="K44" i="1"/>
  <c r="H80" i="1"/>
  <c r="K80" i="1"/>
  <c r="H46" i="1"/>
  <c r="K46" i="1"/>
  <c r="H82" i="1"/>
  <c r="K82" i="1"/>
  <c r="H8" i="1"/>
  <c r="K8" i="1"/>
  <c r="H79" i="1"/>
  <c r="K79" i="1"/>
  <c r="H39" i="1"/>
  <c r="K39" i="1"/>
  <c r="H10" i="1"/>
  <c r="K10" i="1"/>
  <c r="H84" i="1"/>
  <c r="K84" i="1"/>
  <c r="H51" i="1"/>
  <c r="K51" i="1"/>
  <c r="H85" i="1"/>
  <c r="K85" i="1"/>
  <c r="H81" i="1"/>
  <c r="K81" i="1"/>
  <c r="H32" i="1"/>
  <c r="K32" i="1"/>
  <c r="H83" i="1"/>
  <c r="K83" i="1"/>
  <c r="H61" i="1"/>
  <c r="K61" i="1"/>
  <c r="K54" i="1"/>
  <c r="H30" i="1"/>
  <c r="K30" i="1"/>
  <c r="C16" i="1" l="1"/>
  <c r="C14" i="1"/>
  <c r="C15" i="1"/>
  <c r="C17" i="1"/>
  <c r="C12" i="1"/>
  <c r="C19" i="1"/>
  <c r="C20" i="1"/>
  <c r="C13" i="1"/>
  <c r="C18" i="1"/>
  <c r="C23" i="1"/>
  <c r="C21" i="1"/>
  <c r="C22" i="1"/>
  <c r="H13" i="1" l="1"/>
  <c r="K13" i="1"/>
  <c r="H14" i="1"/>
  <c r="K14" i="1"/>
  <c r="H18" i="1"/>
  <c r="K18" i="1"/>
  <c r="H20" i="1"/>
  <c r="K20" i="1"/>
  <c r="H22" i="1"/>
  <c r="K22" i="1"/>
  <c r="H23" i="1"/>
  <c r="K23" i="1"/>
  <c r="H19" i="1"/>
  <c r="K19" i="1"/>
  <c r="H17" i="1"/>
  <c r="K17" i="1"/>
  <c r="H16" i="1"/>
  <c r="K16" i="1"/>
  <c r="H21" i="1"/>
  <c r="K21" i="1"/>
  <c r="H12" i="1"/>
  <c r="K12" i="1"/>
  <c r="H15" i="1"/>
  <c r="K15" i="1"/>
  <c r="G71" i="1" l="1"/>
  <c r="G72" i="1" l="1"/>
  <c r="F72" i="1" l="1"/>
  <c r="G50" i="1"/>
  <c r="F71" i="1"/>
  <c r="G74" i="1"/>
  <c r="F50" i="1" l="1"/>
  <c r="J50" i="1" s="1"/>
  <c r="I72" i="1"/>
  <c r="F74" i="1"/>
  <c r="I71" i="1"/>
  <c r="I74" i="1" l="1"/>
  <c r="I50" i="1"/>
  <c r="G13" i="1" l="1"/>
  <c r="F13" i="1" l="1"/>
  <c r="J13" i="1" s="1"/>
  <c r="G18" i="1"/>
  <c r="F18" i="1" l="1"/>
  <c r="J18" i="1" s="1"/>
  <c r="I13" i="1"/>
  <c r="I18" i="1" l="1"/>
  <c r="G59" i="1" l="1"/>
  <c r="F59" i="1" l="1"/>
  <c r="I59" i="1" l="1"/>
  <c r="G70" i="1" l="1"/>
  <c r="G68" i="1"/>
  <c r="F70" i="1" l="1"/>
  <c r="F68" i="1"/>
  <c r="G76" i="1"/>
  <c r="F76" i="1" l="1"/>
  <c r="G77" i="1"/>
  <c r="I68" i="1"/>
  <c r="I70" i="1"/>
  <c r="I76" i="1" l="1"/>
  <c r="F77" i="1"/>
  <c r="G26" i="1" l="1"/>
  <c r="G67" i="1"/>
  <c r="G28" i="1" l="1"/>
  <c r="G27" i="1"/>
  <c r="G34" i="1"/>
  <c r="G69" i="1"/>
  <c r="G25" i="1"/>
  <c r="F67" i="1"/>
  <c r="F26" i="1"/>
  <c r="G75" i="1"/>
  <c r="F25" i="1" l="1"/>
  <c r="F28" i="1"/>
  <c r="F27" i="1"/>
  <c r="F34" i="1"/>
  <c r="F75" i="1"/>
  <c r="F69" i="1"/>
  <c r="I26" i="1"/>
  <c r="I67" i="1"/>
  <c r="I75" i="1" l="1"/>
  <c r="I25" i="1"/>
  <c r="I34" i="1"/>
  <c r="I69" i="1"/>
  <c r="I27" i="1"/>
  <c r="I28" i="1"/>
  <c r="G35" i="1" l="1"/>
  <c r="F35" i="1" l="1"/>
  <c r="I35" i="1" l="1"/>
  <c r="G82" i="1" l="1"/>
  <c r="G86" i="1" l="1"/>
  <c r="G79" i="1"/>
  <c r="G10" i="1"/>
  <c r="G83" i="1"/>
  <c r="F82" i="1"/>
  <c r="J82" i="1" s="1"/>
  <c r="G85" i="1"/>
  <c r="G61" i="1"/>
  <c r="G80" i="1"/>
  <c r="G44" i="1"/>
  <c r="F83" i="1" l="1"/>
  <c r="J83" i="1" s="1"/>
  <c r="F86" i="1"/>
  <c r="J86" i="1" s="1"/>
  <c r="F10" i="1"/>
  <c r="J10" i="1" s="1"/>
  <c r="I82" i="1"/>
  <c r="F61" i="1"/>
  <c r="J61" i="1" s="1"/>
  <c r="F44" i="1"/>
  <c r="J44" i="1" s="1"/>
  <c r="F85" i="1"/>
  <c r="J85" i="1" s="1"/>
  <c r="F80" i="1"/>
  <c r="J80" i="1" s="1"/>
  <c r="F79" i="1"/>
  <c r="J79" i="1" s="1"/>
  <c r="I10" i="1" l="1"/>
  <c r="I79" i="1"/>
  <c r="I85" i="1"/>
  <c r="I83" i="1"/>
  <c r="I86" i="1"/>
  <c r="I80" i="1"/>
  <c r="I61" i="1"/>
  <c r="G88" i="1" l="1"/>
  <c r="F88" i="1" l="1"/>
  <c r="I88" i="1" l="1"/>
  <c r="G91" i="1" l="1"/>
  <c r="G65" i="1" l="1"/>
  <c r="G89" i="1"/>
  <c r="G37" i="1"/>
  <c r="F91" i="1"/>
  <c r="J91" i="1" s="1"/>
  <c r="F89" i="1" l="1"/>
  <c r="G63" i="1"/>
  <c r="G64" i="1"/>
  <c r="F65" i="1"/>
  <c r="F37" i="1"/>
  <c r="I91" i="1"/>
  <c r="G57" i="1" l="1"/>
  <c r="I65" i="1"/>
  <c r="F64" i="1"/>
  <c r="I37" i="1"/>
  <c r="I89" i="1"/>
  <c r="F63" i="1"/>
  <c r="F57" i="1" l="1"/>
  <c r="G56" i="1"/>
  <c r="I63" i="1"/>
  <c r="I64" i="1"/>
  <c r="I57" i="1" l="1"/>
  <c r="F56" i="1"/>
  <c r="I56" i="1" l="1"/>
  <c r="G58" i="1" l="1"/>
  <c r="F58" i="1" l="1"/>
  <c r="I58" i="1" l="1"/>
  <c r="G5" i="1" l="1"/>
  <c r="F5" i="1" l="1"/>
  <c r="J5" i="1" s="1"/>
  <c r="I5" i="1" l="1"/>
  <c r="G7" i="1" l="1"/>
  <c r="F7" i="1" l="1"/>
  <c r="J7" i="1" s="1"/>
  <c r="I7" i="1" l="1"/>
  <c r="G39" i="1" l="1"/>
  <c r="G40" i="1"/>
  <c r="G41" i="1"/>
  <c r="F39" i="1" l="1"/>
  <c r="J39" i="1" s="1"/>
  <c r="F40" i="1"/>
  <c r="J40" i="1" s="1"/>
  <c r="G32" i="1"/>
  <c r="F41" i="1"/>
  <c r="J41" i="1" s="1"/>
  <c r="I39" i="1" l="1"/>
  <c r="F32" i="1"/>
  <c r="J32" i="1" s="1"/>
  <c r="I40" i="1"/>
  <c r="I41" i="1"/>
  <c r="I32" i="1" l="1"/>
  <c r="G30" i="1" l="1"/>
  <c r="G31" i="1"/>
  <c r="G52" i="1" l="1"/>
  <c r="F30" i="1"/>
  <c r="J30" i="1" s="1"/>
  <c r="F31" i="1"/>
  <c r="J31" i="1" s="1"/>
  <c r="I30" i="1" l="1"/>
  <c r="F52" i="1"/>
  <c r="J52" i="1" s="1"/>
  <c r="G51" i="1"/>
  <c r="I31" i="1"/>
  <c r="I52" i="1" l="1"/>
  <c r="I51" i="1"/>
  <c r="F51" i="1"/>
  <c r="J51" i="1" s="1"/>
  <c r="G53" i="1" l="1"/>
  <c r="G54" i="1"/>
  <c r="F53" i="1" l="1"/>
  <c r="J53" i="1" s="1"/>
  <c r="F54" i="1"/>
  <c r="I53" i="1" l="1"/>
  <c r="G49" i="1"/>
  <c r="I54" i="1"/>
  <c r="F49" i="1" l="1"/>
  <c r="J49" i="1" s="1"/>
  <c r="I49" i="1" l="1"/>
  <c r="G48" i="1" l="1"/>
  <c r="F48" i="1" l="1"/>
  <c r="J48" i="1" s="1"/>
  <c r="I48" i="1" l="1"/>
  <c r="G22" i="1" l="1"/>
  <c r="F22" i="1" l="1"/>
  <c r="J22" i="1" s="1"/>
  <c r="I22" i="1" l="1"/>
  <c r="G81" i="1"/>
  <c r="F81" i="1" l="1"/>
  <c r="J81" i="1" s="1"/>
  <c r="G21" i="1" l="1"/>
  <c r="I81" i="1"/>
  <c r="F21" i="1" l="1"/>
  <c r="J21" i="1" s="1"/>
  <c r="I21" i="1" l="1"/>
  <c r="G17" i="1" l="1"/>
  <c r="F17" i="1" l="1"/>
  <c r="J17" i="1" s="1"/>
  <c r="G23" i="1"/>
  <c r="G20" i="1"/>
  <c r="G14" i="1" l="1"/>
  <c r="F23" i="1"/>
  <c r="J23" i="1" s="1"/>
  <c r="G19" i="1"/>
  <c r="I17" i="1"/>
  <c r="F20" i="1"/>
  <c r="J20" i="1" s="1"/>
  <c r="I23" i="1" l="1"/>
  <c r="I20" i="1"/>
  <c r="F14" i="1"/>
  <c r="J14" i="1" s="1"/>
  <c r="F19" i="1"/>
  <c r="J19" i="1" s="1"/>
  <c r="I19" i="1" l="1"/>
  <c r="I14" i="1"/>
  <c r="G15" i="1" l="1"/>
  <c r="G16" i="1"/>
  <c r="F16" i="1" l="1"/>
  <c r="J16" i="1" s="1"/>
  <c r="F15" i="1"/>
  <c r="J15" i="1" s="1"/>
  <c r="I15" i="1" l="1"/>
  <c r="I16" i="1"/>
  <c r="G12" i="1" l="1"/>
  <c r="G73" i="1" l="1"/>
  <c r="F12" i="1"/>
  <c r="J12" i="1" s="1"/>
  <c r="I12" i="1" l="1"/>
  <c r="F73" i="1"/>
  <c r="I73" i="1" l="1"/>
  <c r="G84" i="1" l="1"/>
  <c r="F84" i="1" l="1"/>
  <c r="J84" i="1" s="1"/>
  <c r="I84" i="1" l="1"/>
  <c r="G46" i="1" l="1"/>
  <c r="F46" i="1" l="1"/>
  <c r="J46" i="1" s="1"/>
  <c r="G8" i="1" l="1"/>
  <c r="I46" i="1"/>
  <c r="F8" i="1" l="1"/>
  <c r="J8" i="1" s="1"/>
  <c r="I8" i="1" l="1"/>
  <c r="G6" i="1" l="1"/>
  <c r="F6" i="1" l="1"/>
  <c r="J6" i="1" s="1"/>
  <c r="I6" i="1" l="1"/>
  <c r="G42" i="1" l="1"/>
  <c r="F42" i="1" l="1"/>
  <c r="J42" i="1" s="1"/>
  <c r="I42" i="1" l="1"/>
  <c r="C71" i="1" l="1"/>
  <c r="C75" i="1"/>
  <c r="C77" i="1"/>
  <c r="C72" i="1"/>
  <c r="C67" i="1"/>
  <c r="C73" i="1"/>
  <c r="C76" i="1"/>
  <c r="C68" i="1"/>
  <c r="C69" i="1"/>
  <c r="C74" i="1"/>
  <c r="C70" i="1"/>
  <c r="C27" i="1" l="1"/>
  <c r="H74" i="1"/>
  <c r="J74" i="1" s="1"/>
  <c r="K74" i="1"/>
  <c r="H68" i="1"/>
  <c r="J68" i="1" s="1"/>
  <c r="K68" i="1"/>
  <c r="K73" i="1"/>
  <c r="H72" i="1"/>
  <c r="J72" i="1" s="1"/>
  <c r="K72" i="1"/>
  <c r="H75" i="1"/>
  <c r="J75" i="1" s="1"/>
  <c r="K75" i="1"/>
  <c r="C35" i="1"/>
  <c r="C88" i="1"/>
  <c r="C64" i="1"/>
  <c r="C56" i="1"/>
  <c r="C37" i="1"/>
  <c r="C89" i="1"/>
  <c r="C25" i="1"/>
  <c r="C59" i="1"/>
  <c r="H70" i="1"/>
  <c r="J70" i="1" s="1"/>
  <c r="K70" i="1"/>
  <c r="H69" i="1"/>
  <c r="J69" i="1" s="1"/>
  <c r="K69" i="1"/>
  <c r="H76" i="1"/>
  <c r="J76" i="1" s="1"/>
  <c r="K76" i="1"/>
  <c r="H67" i="1"/>
  <c r="J67" i="1" s="1"/>
  <c r="K67" i="1"/>
  <c r="H77" i="1"/>
  <c r="J77" i="1" s="1"/>
  <c r="K77" i="1"/>
  <c r="H71" i="1"/>
  <c r="J71" i="1" s="1"/>
  <c r="K71" i="1"/>
  <c r="C91" i="1"/>
  <c r="K91" i="1" s="1"/>
  <c r="C65" i="1"/>
  <c r="C26" i="1"/>
  <c r="C58" i="1"/>
  <c r="C34" i="1"/>
  <c r="C63" i="1"/>
  <c r="C28" i="1"/>
  <c r="C57" i="1"/>
  <c r="D56" i="1" l="1"/>
  <c r="N56" i="1" s="1"/>
  <c r="H57" i="1"/>
  <c r="J57" i="1" s="1"/>
  <c r="K57" i="1"/>
  <c r="H63" i="1"/>
  <c r="J63" i="1" s="1"/>
  <c r="K63" i="1"/>
  <c r="H58" i="1"/>
  <c r="J58" i="1" s="1"/>
  <c r="K58" i="1"/>
  <c r="H65" i="1"/>
  <c r="J65" i="1" s="1"/>
  <c r="K65" i="1"/>
  <c r="H59" i="1"/>
  <c r="J59" i="1" s="1"/>
  <c r="K59" i="1"/>
  <c r="H89" i="1"/>
  <c r="J89" i="1" s="1"/>
  <c r="K89" i="1"/>
  <c r="H56" i="1"/>
  <c r="J56" i="1" s="1"/>
  <c r="K56" i="1"/>
  <c r="H88" i="1"/>
  <c r="J88" i="1" s="1"/>
  <c r="K88" i="1"/>
  <c r="D5" i="1"/>
  <c r="N5" i="1" s="1"/>
  <c r="H28" i="1"/>
  <c r="J28" i="1" s="1"/>
  <c r="K28" i="1"/>
  <c r="H34" i="1"/>
  <c r="J34" i="1" s="1"/>
  <c r="K34" i="1"/>
  <c r="H26" i="1"/>
  <c r="J26" i="1" s="1"/>
  <c r="K26" i="1"/>
  <c r="H25" i="1"/>
  <c r="J25" i="1" s="1"/>
  <c r="K25" i="1"/>
  <c r="H37" i="1"/>
  <c r="J37" i="1" s="1"/>
  <c r="K37" i="1"/>
  <c r="H64" i="1"/>
  <c r="J64" i="1" s="1"/>
  <c r="K64" i="1"/>
  <c r="H35" i="1"/>
  <c r="J35" i="1" s="1"/>
  <c r="K35" i="1"/>
  <c r="H27" i="1"/>
  <c r="J27" i="1" s="1"/>
  <c r="K27" i="1"/>
  <c r="D91" i="1" l="1"/>
  <c r="N91" i="1" s="1"/>
  <c r="D80" i="1" l="1"/>
  <c r="N80" i="1" s="1"/>
  <c r="D18" i="1"/>
  <c r="N18" i="1" s="1"/>
  <c r="D74" i="1"/>
  <c r="N74" i="1" s="1"/>
  <c r="D46" i="1"/>
  <c r="N46" i="1" s="1"/>
  <c r="D19" i="1"/>
  <c r="N19" i="1" s="1"/>
  <c r="D58" i="1"/>
  <c r="N58" i="1" s="1"/>
  <c r="D86" i="1"/>
  <c r="N86" i="1" s="1"/>
  <c r="D67" i="1"/>
  <c r="N67" i="1" s="1"/>
  <c r="D64" i="1"/>
  <c r="N64" i="1" s="1"/>
  <c r="D57" i="1"/>
  <c r="N57" i="1" s="1"/>
  <c r="D40" i="1"/>
  <c r="N40" i="1" s="1"/>
  <c r="D54" i="1"/>
  <c r="N54" i="1" s="1"/>
  <c r="D12" i="1"/>
  <c r="N12" i="1" s="1"/>
  <c r="D16" i="1"/>
  <c r="N16" i="1" s="1"/>
  <c r="D6" i="1"/>
  <c r="N6" i="1" s="1"/>
  <c r="D75" i="1"/>
  <c r="N75" i="1" s="1"/>
  <c r="D88" i="1"/>
  <c r="N88" i="1" s="1"/>
  <c r="D53" i="1"/>
  <c r="N53" i="1" s="1"/>
  <c r="D65" i="1"/>
  <c r="N65" i="1" s="1"/>
  <c r="D37" i="1"/>
  <c r="N37" i="1" s="1"/>
  <c r="D76" i="1"/>
  <c r="N76" i="1" s="1"/>
  <c r="D68" i="1"/>
  <c r="N68" i="1" s="1"/>
  <c r="D13" i="1"/>
  <c r="N13" i="1" s="1"/>
  <c r="D30" i="1"/>
  <c r="N30" i="1" s="1"/>
  <c r="D41" i="1"/>
  <c r="N41" i="1" s="1"/>
  <c r="D34" i="1"/>
  <c r="N34" i="1" s="1"/>
  <c r="D10" i="1"/>
  <c r="N10" i="1" s="1"/>
  <c r="D48" i="1"/>
  <c r="N48" i="1" s="1"/>
  <c r="D51" i="1"/>
  <c r="N51" i="1" s="1"/>
  <c r="D35" i="1"/>
  <c r="N35" i="1" s="1"/>
  <c r="D84" i="1"/>
  <c r="N84" i="1" s="1"/>
  <c r="D69" i="1"/>
  <c r="N69" i="1" s="1"/>
  <c r="D49" i="1"/>
  <c r="N49" i="1" s="1"/>
  <c r="D44" i="1"/>
  <c r="N44" i="1" s="1"/>
  <c r="D77" i="1"/>
  <c r="N77" i="1" s="1"/>
  <c r="D7" i="1"/>
  <c r="N7" i="1" s="1"/>
  <c r="D52" i="1"/>
  <c r="N52" i="1" s="1"/>
  <c r="D89" i="1"/>
  <c r="N89" i="1" s="1"/>
  <c r="D83" i="1"/>
  <c r="N83" i="1" s="1"/>
  <c r="D72" i="1"/>
  <c r="N72" i="1" s="1"/>
  <c r="D21" i="1"/>
  <c r="N21" i="1" s="1"/>
  <c r="D31" i="1"/>
  <c r="N31" i="1" s="1"/>
  <c r="D28" i="1"/>
  <c r="N28" i="1" s="1"/>
  <c r="D27" i="1"/>
  <c r="N27" i="1" s="1"/>
  <c r="D25" i="1"/>
  <c r="N25" i="1" s="1"/>
  <c r="D14" i="1"/>
  <c r="N14" i="1" s="1"/>
  <c r="D15" i="1"/>
  <c r="N15" i="1" s="1"/>
  <c r="D82" i="1"/>
  <c r="N82" i="1" s="1"/>
  <c r="D70" i="1"/>
  <c r="N70" i="1" s="1"/>
  <c r="D23" i="1"/>
  <c r="N23" i="1" s="1"/>
  <c r="D61" i="1"/>
  <c r="N61" i="1" s="1"/>
  <c r="D73" i="1"/>
  <c r="N73" i="1" s="1"/>
  <c r="D81" i="1"/>
  <c r="N81" i="1" s="1"/>
  <c r="D85" i="1"/>
  <c r="N85" i="1" s="1"/>
  <c r="D20" i="1"/>
  <c r="N20" i="1" s="1"/>
  <c r="D42" i="1"/>
  <c r="N42" i="1" s="1"/>
  <c r="D39" i="1"/>
  <c r="N39" i="1" s="1"/>
  <c r="D71" i="1"/>
  <c r="N71" i="1" s="1"/>
  <c r="D17" i="1"/>
  <c r="N17" i="1" s="1"/>
  <c r="D26" i="1"/>
  <c r="N26" i="1" s="1"/>
  <c r="D63" i="1"/>
  <c r="N63" i="1" s="1"/>
  <c r="D59" i="1"/>
  <c r="N59" i="1" s="1"/>
  <c r="D22" i="1"/>
  <c r="N22" i="1" s="1"/>
  <c r="D50" i="1"/>
  <c r="N50" i="1" s="1"/>
  <c r="D8" i="1"/>
  <c r="N8" i="1" s="1"/>
  <c r="D79" i="1"/>
  <c r="N79" i="1" s="1"/>
  <c r="D32" i="1"/>
  <c r="N32" i="1" s="1"/>
  <c r="M54" i="1" l="1"/>
  <c r="H54" i="1" s="1"/>
  <c r="J54" i="1" s="1"/>
  <c r="M73" i="1"/>
  <c r="H73" i="1" s="1"/>
  <c r="J73" i="1" s="1"/>
</calcChain>
</file>

<file path=xl/sharedStrings.xml><?xml version="1.0" encoding="utf-8"?>
<sst xmlns="http://schemas.openxmlformats.org/spreadsheetml/2006/main" count="108" uniqueCount="108">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</sst>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0" fontId="0" fillId="0" borderId="2" xfId="2" applyNumberFormat="1" applyFont="1" applyBorder="1"/>
    <xf numFmtId="43" fontId="2" fillId="0" borderId="7" xfId="1" applyFont="1" applyBorder="1" applyAlignment="1">
      <alignment horizontal="right"/>
    </xf>
    <xf numFmtId="43" fontId="9" fillId="0" borderId="4" xfId="1" applyFont="1" applyBorder="1" applyAlignment="1">
      <alignment horizontal="center"/>
    </xf>
    <xf numFmtId="10" fontId="10" fillId="0" borderId="5" xfId="2" applyNumberFormat="1" applyFont="1" applyBorder="1" applyAlignment="1">
      <alignment horizontal="center"/>
    </xf>
    <xf numFmtId="43" fontId="5" fillId="0" borderId="1" xfId="1" applyFont="1" applyBorder="1"/>
    <xf numFmtId="10" fontId="5" fillId="0" borderId="2" xfId="2" applyNumberFormat="1" applyFont="1" applyBorder="1"/>
    <xf numFmtId="43" fontId="5" fillId="0" borderId="7" xfId="1" applyFont="1" applyBorder="1"/>
    <xf numFmtId="10" fontId="5" fillId="0" borderId="8" xfId="2" applyNumberFormat="1" applyFont="1" applyBorder="1"/>
    <xf numFmtId="10" fontId="9" fillId="0" borderId="7" xfId="2" applyNumberFormat="1" applyFont="1" applyBorder="1"/>
    <xf numFmtId="43" fontId="0" fillId="0" borderId="0" xfId="1" applyFont="1"/>
    <xf numFmtId="0" fontId="8" fillId="2" borderId="1" xfId="0" applyFont="1" applyFill="1" applyBorder="1" applyAlignment="1">
      <alignment horizontal="left" vertical="top"/>
    </xf>
    <xf numFmtId="0" fontId="4" fillId="4" borderId="7" xfId="0" applyFont="1" applyFill="1" applyBorder="1"/>
    <xf numFmtId="10" fontId="9" fillId="0" borderId="3" xfId="2" applyNumberFormat="1" applyFont="1" applyBorder="1"/>
    <xf numFmtId="0" fontId="6" fillId="2" borderId="7" xfId="0" applyFont="1" applyFill="1" applyBorder="1"/>
    <xf numFmtId="0" fontId="6" fillId="2" borderId="9" xfId="0" applyFont="1" applyFill="1" applyBorder="1"/>
    <xf numFmtId="43" fontId="2" fillId="0" borderId="9" xfId="1" applyFont="1" applyBorder="1" applyAlignment="1">
      <alignment horizontal="right"/>
    </xf>
    <xf numFmtId="43" fontId="5" fillId="0" borderId="10" xfId="1" applyFont="1" applyBorder="1"/>
    <xf numFmtId="43" fontId="0" fillId="0" borderId="10" xfId="1" applyFont="1" applyBorder="1"/>
    <xf numFmtId="43" fontId="5" fillId="0" borderId="9" xfId="1" applyFont="1" applyBorder="1"/>
    <xf numFmtId="10" fontId="5" fillId="0" borderId="0" xfId="2" applyNumberFormat="1" applyFont="1" applyBorder="1"/>
    <xf numFmtId="43" fontId="5" fillId="0" borderId="0" xfId="1" applyFont="1" applyBorder="1"/>
    <xf numFmtId="10" fontId="5" fillId="0" borderId="11" xfId="2" applyNumberFormat="1" applyFont="1" applyBorder="1"/>
    <xf numFmtId="10" fontId="9" fillId="0" borderId="11" xfId="2" applyNumberFormat="1" applyFont="1" applyBorder="1" applyAlignment="1">
      <alignment horizontal="center"/>
    </xf>
    <xf numFmtId="43" fontId="0" fillId="0" borderId="0" xfId="1" applyFont="1" applyBorder="1"/>
    <xf numFmtId="10" fontId="9" fillId="0" borderId="7" xfId="2" applyNumberFormat="1" applyFont="1" applyBorder="1" applyAlignment="1">
      <alignment horizontal="center"/>
    </xf>
    <xf numFmtId="10" fontId="9" fillId="0" borderId="8" xfId="2" applyNumberFormat="1" applyFont="1" applyBorder="1" applyAlignment="1">
      <alignment horizontal="center"/>
    </xf>
    <xf numFmtId="10" fontId="9" fillId="0" borderId="4" xfId="2" applyNumberFormat="1" applyFont="1" applyBorder="1" applyAlignment="1">
      <alignment horizontal="center"/>
    </xf>
    <xf numFmtId="10" fontId="9" fillId="0" borderId="5" xfId="2" applyNumberFormat="1" applyFont="1" applyBorder="1" applyAlignment="1">
      <alignment horizontal="center"/>
    </xf>
    <xf numFmtId="10" fontId="9" fillId="0" borderId="6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0" fontId="9" fillId="0" borderId="12" xfId="2" applyNumberFormat="1" applyFont="1" applyBorder="1" applyAlignment="1">
      <alignment horizontal="center"/>
    </xf>
    <xf numFmtId="43" fontId="7" fillId="3" borderId="1" xfId="1" applyFont="1" applyFill="1" applyBorder="1" applyAlignment="1">
      <alignment horizontal="center"/>
    </xf>
    <xf numFmtId="43" fontId="7" fillId="3" borderId="2" xfId="1" applyFont="1" applyFill="1" applyBorder="1" applyAlignment="1">
      <alignment horizontal="center"/>
    </xf>
    <xf numFmtId="43" fontId="7" fillId="3" borderId="3" xfId="1" applyFont="1" applyFill="1" applyBorder="1" applyAlignment="1">
      <alignment horizontal="center"/>
    </xf>
    <xf numFmtId="43" fontId="3" fillId="5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0" fontId="9" fillId="0" borderId="9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114300</xdr:rowOff>
    </xdr:from>
    <xdr:to>
      <xdr:col>0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3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-0.16569644344718584</v>
          </cell>
          <cell r="H5" t="str">
            <v>0.48</v>
          </cell>
          <cell r="I5" t="str">
            <v>OVERPRICED</v>
          </cell>
          <cell r="J5">
            <v>-13.546098819479402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-3.419318691319817E-2</v>
          </cell>
          <cell r="O5">
            <v>0.46358727028166485</v>
          </cell>
          <cell r="P5">
            <v>-6.838637382639623E-2</v>
          </cell>
          <cell r="Q5">
            <v>0.44717454056332978</v>
          </cell>
          <cell r="R5">
            <v>-0.13677274765279268</v>
          </cell>
          <cell r="S5">
            <v>0.41434908112665952</v>
          </cell>
          <cell r="T5">
            <v>-0.27354549530558514</v>
          </cell>
          <cell r="U5">
            <v>0.34869816225331912</v>
          </cell>
          <cell r="V5">
            <v>-0.68386373826396274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-0.10510366357565451</v>
          </cell>
          <cell r="H6" t="str">
            <v>62.00</v>
          </cell>
          <cell r="I6" t="str">
            <v>OVERPRICED</v>
          </cell>
          <cell r="J6">
            <v>9.2572343727913093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-6.2725034014340375E-3</v>
          </cell>
          <cell r="O6">
            <v>61.611104789111089</v>
          </cell>
          <cell r="P6">
            <v>-1.2545006802868075E-2</v>
          </cell>
          <cell r="Q6">
            <v>61.222209578222177</v>
          </cell>
          <cell r="R6">
            <v>-2.509001360573615E-2</v>
          </cell>
          <cell r="S6">
            <v>60.444419156444361</v>
          </cell>
          <cell r="T6">
            <v>-5.0180027211472411E-2</v>
          </cell>
          <cell r="U6">
            <v>58.888838312888709</v>
          </cell>
          <cell r="V6">
            <v>-0.12545006802868097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9.9343118695364427E-2</v>
          </cell>
          <cell r="H7" t="str">
            <v>46.80</v>
          </cell>
          <cell r="I7" t="str">
            <v>UNDERPRICED</v>
          </cell>
          <cell r="J7">
            <v>3.0788422247520204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8.7934989882260339E-2</v>
          </cell>
          <cell r="O7">
            <v>50.915357526489778</v>
          </cell>
          <cell r="P7">
            <v>0.17586997976452068</v>
          </cell>
          <cell r="Q7">
            <v>55.030715052979566</v>
          </cell>
          <cell r="R7">
            <v>0.35173995952904158</v>
          </cell>
          <cell r="S7">
            <v>63.261430105959143</v>
          </cell>
          <cell r="T7">
            <v>0.70347991905808316</v>
          </cell>
          <cell r="U7">
            <v>79.722860211918288</v>
          </cell>
          <cell r="V7">
            <v>1.7586997976452077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-3.0065500649524957E-2</v>
          </cell>
          <cell r="H10" t="str">
            <v>3.20</v>
          </cell>
          <cell r="I10" t="str">
            <v>FAIRLY PRICED</v>
          </cell>
          <cell r="J10">
            <v>6.6775936126367359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2.8304500703786317E-2</v>
          </cell>
          <cell r="O10">
            <v>3.2905744022521164</v>
          </cell>
          <cell r="P10">
            <v>5.6609001407572634E-2</v>
          </cell>
          <cell r="Q10">
            <v>3.3811488045042326</v>
          </cell>
          <cell r="R10">
            <v>0.11321800281514527</v>
          </cell>
          <cell r="S10">
            <v>3.562297609008465</v>
          </cell>
          <cell r="T10">
            <v>0.22643600563029054</v>
          </cell>
          <cell r="U10">
            <v>3.9245952180169299</v>
          </cell>
          <cell r="V10">
            <v>0.56609001407572657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0.20328177370374717</v>
          </cell>
          <cell r="H12" t="str">
            <v>6.70</v>
          </cell>
          <cell r="I12" t="str">
            <v>UNDERPRICED</v>
          </cell>
          <cell r="J12">
            <v>2.3866279467113656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0.13582911682742416</v>
          </cell>
          <cell r="O12">
            <v>7.6100550827437417</v>
          </cell>
          <cell r="P12">
            <v>0.27165823365484831</v>
          </cell>
          <cell r="Q12">
            <v>8.520110165487484</v>
          </cell>
          <cell r="R12">
            <v>0.54331646730969685</v>
          </cell>
          <cell r="S12">
            <v>10.340220330974969</v>
          </cell>
          <cell r="T12">
            <v>1.0866329346193937</v>
          </cell>
          <cell r="U12">
            <v>13.980440661949938</v>
          </cell>
          <cell r="V12">
            <v>2.716582336548484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4.5658901313114029E-2</v>
          </cell>
          <cell r="H13" t="str">
            <v>10.40</v>
          </cell>
          <cell r="I13" t="str">
            <v>FAIRLY PRICED</v>
          </cell>
          <cell r="J13">
            <v>5.0982728906336208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6.3197718440274553E-2</v>
          </cell>
          <cell r="O13">
            <v>11.057256271778856</v>
          </cell>
          <cell r="P13">
            <v>0.12639543688054933</v>
          </cell>
          <cell r="Q13">
            <v>11.714512543557714</v>
          </cell>
          <cell r="R13">
            <v>0.25279087376109866</v>
          </cell>
          <cell r="S13">
            <v>13.029025087115427</v>
          </cell>
          <cell r="T13">
            <v>0.50558174752219731</v>
          </cell>
          <cell r="U13">
            <v>15.658050174230853</v>
          </cell>
          <cell r="V13">
            <v>1.2639543688054933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0.12285398143484878</v>
          </cell>
          <cell r="H14" t="str">
            <v>6.20</v>
          </cell>
          <cell r="I14" t="str">
            <v>UNDERPRICED</v>
          </cell>
          <cell r="J14">
            <v>3.6283331185493508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9.8768613278141126E-2</v>
          </cell>
          <cell r="O14">
            <v>6.8123654023244749</v>
          </cell>
          <cell r="P14">
            <v>0.19753722655628203</v>
          </cell>
          <cell r="Q14">
            <v>7.4247308046489486</v>
          </cell>
          <cell r="R14">
            <v>0.39507445311256406</v>
          </cell>
          <cell r="S14">
            <v>8.649461609297898</v>
          </cell>
          <cell r="T14">
            <v>0.79014890622512834</v>
          </cell>
          <cell r="U14">
            <v>11.098923218595797</v>
          </cell>
          <cell r="V14">
            <v>1.9753722655628208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0.49193945242505188</v>
          </cell>
          <cell r="H15" t="str">
            <v>1.58</v>
          </cell>
          <cell r="I15" t="str">
            <v>UNDERPRICED</v>
          </cell>
          <cell r="J15">
            <v>2.1260391591522785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0.26884033875693158</v>
          </cell>
          <cell r="O15">
            <v>2.0047677352359519</v>
          </cell>
          <cell r="P15">
            <v>0.53768067751386273</v>
          </cell>
          <cell r="Q15">
            <v>2.4295354704719032</v>
          </cell>
          <cell r="R15">
            <v>1.0753613550277255</v>
          </cell>
          <cell r="S15">
            <v>3.2790709409438064</v>
          </cell>
          <cell r="T15">
            <v>2.1507227100554513</v>
          </cell>
          <cell r="U15">
            <v>4.9781418818876135</v>
          </cell>
          <cell r="V15">
            <v>5.3768067751386281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0.33742584784860669</v>
          </cell>
          <cell r="H16" t="str">
            <v>1.60</v>
          </cell>
          <cell r="I16" t="str">
            <v>UNDERPRICED</v>
          </cell>
          <cell r="J16">
            <v>2.3335848021700119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0.19764166688896978</v>
          </cell>
          <cell r="O16">
            <v>1.9162266670223518</v>
          </cell>
          <cell r="P16">
            <v>0.39528333377793934</v>
          </cell>
          <cell r="Q16">
            <v>2.232453334044703</v>
          </cell>
          <cell r="R16">
            <v>0.79056666755587868</v>
          </cell>
          <cell r="S16">
            <v>2.864906668089406</v>
          </cell>
          <cell r="T16">
            <v>1.5811333351117574</v>
          </cell>
          <cell r="U16">
            <v>4.1298133361788123</v>
          </cell>
          <cell r="V16">
            <v>3.9528333377793938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-5.5584184403425788E-2</v>
          </cell>
          <cell r="H17" t="str">
            <v>29.00</v>
          </cell>
          <cell r="I17" t="str">
            <v>OVERPRICED</v>
          </cell>
          <cell r="J17">
            <v>5.427569599505162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1.6545688940402981E-2</v>
          </cell>
          <cell r="O17">
            <v>29.479824979271687</v>
          </cell>
          <cell r="P17">
            <v>3.3091377880805961E-2</v>
          </cell>
          <cell r="Q17">
            <v>29.959649958543373</v>
          </cell>
          <cell r="R17">
            <v>6.6182755761611922E-2</v>
          </cell>
          <cell r="S17">
            <v>30.919299917086747</v>
          </cell>
          <cell r="T17">
            <v>0.13236551152322362</v>
          </cell>
          <cell r="U17">
            <v>32.838599834173486</v>
          </cell>
          <cell r="V17">
            <v>0.33091377880805917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-0.10229449064162832</v>
          </cell>
          <cell r="H18" t="str">
            <v>40.25</v>
          </cell>
          <cell r="I18" t="str">
            <v>OVERPRICED</v>
          </cell>
          <cell r="J18">
            <v>8.2008387314545974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-4.9780582779876958E-3</v>
          </cell>
          <cell r="O18">
            <v>40.049633154310996</v>
          </cell>
          <cell r="P18">
            <v>-9.9561165559755027E-3</v>
          </cell>
          <cell r="Q18">
            <v>39.849266308621985</v>
          </cell>
          <cell r="R18">
            <v>-1.9912233111951005E-2</v>
          </cell>
          <cell r="S18">
            <v>39.44853261724397</v>
          </cell>
          <cell r="T18">
            <v>-3.98244662239019E-2</v>
          </cell>
          <cell r="U18">
            <v>38.647065234487947</v>
          </cell>
          <cell r="V18">
            <v>-9.9561165559754916E-2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-9.9987649262429641E-4</v>
          </cell>
          <cell r="H19" t="str">
            <v>2.30</v>
          </cell>
          <cell r="I19" t="str">
            <v>FAIRLY PRICED</v>
          </cell>
          <cell r="J19">
            <v>5.9214365880227131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4.1697715124338064E-2</v>
          </cell>
          <cell r="O19">
            <v>2.3959047447859771</v>
          </cell>
          <cell r="P19">
            <v>8.3395430248676128E-2</v>
          </cell>
          <cell r="Q19">
            <v>2.4918094895719549</v>
          </cell>
          <cell r="R19">
            <v>0.16679086049735226</v>
          </cell>
          <cell r="S19">
            <v>2.68361897914391</v>
          </cell>
          <cell r="T19">
            <v>0.33358172099470429</v>
          </cell>
          <cell r="U19">
            <v>3.0672379582878198</v>
          </cell>
          <cell r="V19">
            <v>0.83395430248676061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0.20224257560102119</v>
          </cell>
          <cell r="H20" t="str">
            <v>6.05</v>
          </cell>
          <cell r="I20" t="str">
            <v>UNDERPRICED</v>
          </cell>
          <cell r="J20">
            <v>2.4044255327993018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0.13535026239305514</v>
          </cell>
          <cell r="O20">
            <v>6.8688690874779832</v>
          </cell>
          <cell r="P20">
            <v>0.27070052478611006</v>
          </cell>
          <cell r="Q20">
            <v>7.6877381749559657</v>
          </cell>
          <cell r="R20">
            <v>0.54140104957221991</v>
          </cell>
          <cell r="S20">
            <v>9.3254763499119306</v>
          </cell>
          <cell r="T20">
            <v>1.0828020991444403</v>
          </cell>
          <cell r="U20">
            <v>12.600952699823862</v>
          </cell>
          <cell r="V20">
            <v>2.7070052478611006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-5.2539028664913487E-2</v>
          </cell>
          <cell r="H21" t="str">
            <v>6.85</v>
          </cell>
          <cell r="I21" t="str">
            <v>OVERPRICED</v>
          </cell>
          <cell r="J21">
            <v>8.3179521810757286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1.7948873111838903E-2</v>
          </cell>
          <cell r="O21">
            <v>6.9729497808160961</v>
          </cell>
          <cell r="P21">
            <v>3.5897746223677807E-2</v>
          </cell>
          <cell r="Q21">
            <v>7.0958995616321925</v>
          </cell>
          <cell r="R21">
            <v>7.1795492447355613E-2</v>
          </cell>
          <cell r="S21">
            <v>7.3417991232643853</v>
          </cell>
          <cell r="T21">
            <v>0.143590984894711</v>
          </cell>
          <cell r="U21">
            <v>7.8335982465287701</v>
          </cell>
          <cell r="V21">
            <v>0.35897746223677762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3.3936333781718189E-2</v>
          </cell>
          <cell r="H22" t="str">
            <v>0.61</v>
          </cell>
          <cell r="I22" t="str">
            <v>FAIRLY PRICED</v>
          </cell>
          <cell r="J22">
            <v>7.0746668775785135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5.7796050144426125E-2</v>
          </cell>
          <cell r="O22">
            <v>0.64525559058809989</v>
          </cell>
          <cell r="P22">
            <v>0.11559210028885203</v>
          </cell>
          <cell r="Q22">
            <v>0.68051118117619969</v>
          </cell>
          <cell r="R22">
            <v>0.23118420057770428</v>
          </cell>
          <cell r="S22">
            <v>0.75102236235239961</v>
          </cell>
          <cell r="T22">
            <v>0.46236840115540856</v>
          </cell>
          <cell r="U22">
            <v>0.89204472470479923</v>
          </cell>
          <cell r="V22">
            <v>1.1559210028885212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5.5830019883745322E-2</v>
          </cell>
          <cell r="H23" t="str">
            <v>19.35</v>
          </cell>
          <cell r="I23" t="str">
            <v>UNDERPRICED</v>
          </cell>
          <cell r="J23">
            <v>3.4290093532121495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6.7884491075121955E-2</v>
          </cell>
          <cell r="O23">
            <v>20.663564902303612</v>
          </cell>
          <cell r="P23">
            <v>0.13576898215024413</v>
          </cell>
          <cell r="Q23">
            <v>21.977129804607227</v>
          </cell>
          <cell r="R23">
            <v>0.27153796430048804</v>
          </cell>
          <cell r="S23">
            <v>24.604259609214445</v>
          </cell>
          <cell r="T23">
            <v>0.54307592860097609</v>
          </cell>
          <cell r="U23">
            <v>29.858519218428889</v>
          </cell>
          <cell r="V23">
            <v>1.3576898215024404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 t="str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-0.11015325242842625</v>
          </cell>
          <cell r="H26" t="str">
            <v>47.50</v>
          </cell>
          <cell r="I26" t="str">
            <v>OVERPRICED</v>
          </cell>
          <cell r="J26">
            <v>18.948053654905067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-8.5993148222286431E-3</v>
          </cell>
          <cell r="O26">
            <v>47.091532545944141</v>
          </cell>
          <cell r="P26">
            <v>-1.7198629644457286E-2</v>
          </cell>
          <cell r="Q26">
            <v>46.683065091888281</v>
          </cell>
          <cell r="R26">
            <v>-3.4397259288914683E-2</v>
          </cell>
          <cell r="S26">
            <v>45.866130183776555</v>
          </cell>
          <cell r="T26">
            <v>-6.8794518577829145E-2</v>
          </cell>
          <cell r="U26">
            <v>44.232260367553117</v>
          </cell>
          <cell r="V26">
            <v>-0.17198629644457286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-0.1723183934661783</v>
          </cell>
          <cell r="H27" t="str">
            <v>17.05</v>
          </cell>
          <cell r="I27" t="str">
            <v>OVERPRICED</v>
          </cell>
          <cell r="J27">
            <v>53.138849884103578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-3.724453017724727E-2</v>
          </cell>
          <cell r="O27">
            <v>16.414980760477935</v>
          </cell>
          <cell r="P27">
            <v>-7.4489060354494541E-2</v>
          </cell>
          <cell r="Q27">
            <v>15.779961520955869</v>
          </cell>
          <cell r="R27">
            <v>-0.14897812070898908</v>
          </cell>
          <cell r="S27">
            <v>14.509923041911737</v>
          </cell>
          <cell r="T27">
            <v>-0.29795624141797816</v>
          </cell>
          <cell r="U27">
            <v>11.969846083823473</v>
          </cell>
          <cell r="V27">
            <v>-0.74489060354494552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-0.12578444560689456</v>
          </cell>
          <cell r="H28" t="str">
            <v>60.40</v>
          </cell>
          <cell r="I28" t="str">
            <v>OVERPRICED</v>
          </cell>
          <cell r="J28">
            <v>11.327165133476656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-1.5802047533495345E-2</v>
          </cell>
          <cell r="O28">
            <v>59.445556328976878</v>
          </cell>
          <cell r="P28">
            <v>-3.1604095066990578E-2</v>
          </cell>
          <cell r="Q28">
            <v>58.491112657953771</v>
          </cell>
          <cell r="R28">
            <v>-6.3208190133981268E-2</v>
          </cell>
          <cell r="S28">
            <v>56.582225315907529</v>
          </cell>
          <cell r="T28">
            <v>-0.12641638026796254</v>
          </cell>
          <cell r="U28">
            <v>52.764450631815059</v>
          </cell>
          <cell r="V28">
            <v>-0.31604095066990623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-7.0365754166616681E-2</v>
          </cell>
          <cell r="H30" t="str">
            <v>15.25</v>
          </cell>
          <cell r="I30" t="str">
            <v>OVERPRICED</v>
          </cell>
          <cell r="J30">
            <v>62.77320913776957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9.7344561162917564E-3</v>
          </cell>
          <cell r="O30">
            <v>15.39845045577345</v>
          </cell>
          <cell r="P30">
            <v>1.9468912232583735E-2</v>
          </cell>
          <cell r="Q30">
            <v>15.546900911546903</v>
          </cell>
          <cell r="R30">
            <v>3.8937824465167248E-2</v>
          </cell>
          <cell r="S30">
            <v>15.8438018230938</v>
          </cell>
          <cell r="T30">
            <v>7.7875648930334496E-2</v>
          </cell>
          <cell r="U30">
            <v>16.437603646187601</v>
          </cell>
          <cell r="V30">
            <v>0.19468912232583646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-0.12939701522563579</v>
          </cell>
          <cell r="H31" t="str">
            <v>177.00</v>
          </cell>
          <cell r="I31" t="str">
            <v>OVERPRICED</v>
          </cell>
          <cell r="J31">
            <v>11.467051713532207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-1.7466691624803632E-2</v>
          </cell>
          <cell r="O31">
            <v>173.90839558240975</v>
          </cell>
          <cell r="P31">
            <v>-3.4933383249607264E-2</v>
          </cell>
          <cell r="Q31">
            <v>170.81679116481951</v>
          </cell>
          <cell r="R31">
            <v>-6.9866766499214417E-2</v>
          </cell>
          <cell r="S31">
            <v>164.63358232963904</v>
          </cell>
          <cell r="T31">
            <v>-0.13973353299842872</v>
          </cell>
          <cell r="U31">
            <v>152.26716465927811</v>
          </cell>
          <cell r="V31">
            <v>-0.34933383249607219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-0.12378969939016468</v>
          </cell>
          <cell r="H32" t="str">
            <v>13.70</v>
          </cell>
          <cell r="I32" t="str">
            <v>OVERPRICED</v>
          </cell>
          <cell r="J32">
            <v>16.727798461167225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-1.4882883931467417E-2</v>
          </cell>
          <cell r="O32">
            <v>13.496104490138896</v>
          </cell>
          <cell r="P32">
            <v>-2.9765767862934722E-2</v>
          </cell>
          <cell r="Q32">
            <v>13.292208980277794</v>
          </cell>
          <cell r="R32">
            <v>-5.9531535725869444E-2</v>
          </cell>
          <cell r="S32">
            <v>12.884417960555588</v>
          </cell>
          <cell r="T32">
            <v>-0.11906307145173889</v>
          </cell>
          <cell r="U32">
            <v>12.068835921111177</v>
          </cell>
          <cell r="V32">
            <v>-0.29765767862934722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-1.6270098792205135E-2</v>
          </cell>
          <cell r="H34" t="str">
            <v>7.10</v>
          </cell>
          <cell r="I34" t="str">
            <v>FAIRLY PRICED</v>
          </cell>
          <cell r="J34">
            <v>6.668470406974234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3.4661314997378456E-2</v>
          </cell>
          <cell r="O34">
            <v>7.3460953364813868</v>
          </cell>
          <cell r="P34">
            <v>6.9322629994756912E-2</v>
          </cell>
          <cell r="Q34">
            <v>7.5921906729627739</v>
          </cell>
          <cell r="R34">
            <v>0.1386452599895136</v>
          </cell>
          <cell r="S34">
            <v>8.0843813459255465</v>
          </cell>
          <cell r="T34">
            <v>0.27729051997902721</v>
          </cell>
          <cell r="U34">
            <v>9.0687626918510933</v>
          </cell>
          <cell r="V34">
            <v>0.69322629994756824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-0.12452496071347266</v>
          </cell>
          <cell r="H35" t="str">
            <v>27.50</v>
          </cell>
          <cell r="I35" t="str">
            <v>OVERPRICED</v>
          </cell>
          <cell r="J35">
            <v>8.6142290075528933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-1.5221686652683419E-2</v>
          </cell>
          <cell r="O35">
            <v>27.081403617051205</v>
          </cell>
          <cell r="P35">
            <v>-3.044337330536695E-2</v>
          </cell>
          <cell r="Q35">
            <v>26.662807234102409</v>
          </cell>
          <cell r="R35">
            <v>-6.0886746610733788E-2</v>
          </cell>
          <cell r="S35">
            <v>25.825614468204822</v>
          </cell>
          <cell r="T35">
            <v>-0.12177349322146758</v>
          </cell>
          <cell r="U35">
            <v>24.151228936409641</v>
          </cell>
          <cell r="V35">
            <v>-0.30443373305366905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-4.376693270333256E-2</v>
          </cell>
          <cell r="H37" t="str">
            <v>4.95</v>
          </cell>
          <cell r="I37" t="str">
            <v>FAIRLY PRICED</v>
          </cell>
          <cell r="J37">
            <v>5.8175702671580414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2.1990986967605375E-2</v>
          </cell>
          <cell r="O37">
            <v>5.0588553854896467</v>
          </cell>
          <cell r="P37">
            <v>4.398197393521075E-2</v>
          </cell>
          <cell r="Q37">
            <v>5.1677107709792933</v>
          </cell>
          <cell r="R37">
            <v>8.7963947870421499E-2</v>
          </cell>
          <cell r="S37">
            <v>5.3854215419585865</v>
          </cell>
          <cell r="T37">
            <v>0.175927895740843</v>
          </cell>
          <cell r="U37">
            <v>5.8208430839171728</v>
          </cell>
          <cell r="V37">
            <v>0.43981973935210728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1.5285917377612934E-2</v>
          </cell>
          <cell r="H39" t="str">
            <v>6.90</v>
          </cell>
          <cell r="I39" t="str">
            <v>FAIRLY PRICED</v>
          </cell>
          <cell r="J39">
            <v>5.6770472185462939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4.9202082762739741E-2</v>
          </cell>
          <cell r="O39">
            <v>7.2394943710629045</v>
          </cell>
          <cell r="P39">
            <v>9.8404165525479481E-2</v>
          </cell>
          <cell r="Q39">
            <v>7.5789887421258086</v>
          </cell>
          <cell r="R39">
            <v>0.19680833105095918</v>
          </cell>
          <cell r="S39">
            <v>8.2579774842516187</v>
          </cell>
          <cell r="T39">
            <v>0.39361666210191837</v>
          </cell>
          <cell r="U39">
            <v>9.6159549685032371</v>
          </cell>
          <cell r="V39">
            <v>0.98404165525479592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7.3181007328063249E-2</v>
          </cell>
          <cell r="H40" t="str">
            <v>1.09</v>
          </cell>
          <cell r="I40" t="str">
            <v>UNDERPRICED</v>
          </cell>
          <cell r="J40">
            <v>5.5997438187016435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7.5879691659688886E-2</v>
          </cell>
          <cell r="O40">
            <v>1.172708863909061</v>
          </cell>
          <cell r="P40">
            <v>0.15175938331937777</v>
          </cell>
          <cell r="Q40">
            <v>1.2554177278181218</v>
          </cell>
          <cell r="R40">
            <v>0.30351876663875532</v>
          </cell>
          <cell r="S40">
            <v>1.4208354556362435</v>
          </cell>
          <cell r="T40">
            <v>0.60703753327751064</v>
          </cell>
          <cell r="U40">
            <v>1.7516709112724866</v>
          </cell>
          <cell r="V40">
            <v>1.5175938331937764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0.2623410429689047</v>
          </cell>
          <cell r="H41" t="str">
            <v>6.20</v>
          </cell>
          <cell r="I41" t="str">
            <v>UNDERPRICED</v>
          </cell>
          <cell r="J41">
            <v>3.474557359246754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0.16304317053290984</v>
          </cell>
          <cell r="O41">
            <v>7.2108676573040409</v>
          </cell>
          <cell r="P41">
            <v>0.32608634106581968</v>
          </cell>
          <cell r="Q41">
            <v>8.2217353146080825</v>
          </cell>
          <cell r="R41">
            <v>0.65217268213163937</v>
          </cell>
          <cell r="S41">
            <v>10.243470629216164</v>
          </cell>
          <cell r="T41">
            <v>1.3043453642632787</v>
          </cell>
          <cell r="U41">
            <v>14.286941258432329</v>
          </cell>
          <cell r="V41">
            <v>3.260863410658196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-0.15060133008504481</v>
          </cell>
          <cell r="H42" t="str">
            <v>32.00</v>
          </cell>
          <cell r="I42" t="str">
            <v>OVERPRICED</v>
          </cell>
          <cell r="J42">
            <v>33.726475144366169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-2.7237475627924002E-2</v>
          </cell>
          <cell r="O42">
            <v>31.128400779906432</v>
          </cell>
          <cell r="P42">
            <v>-5.4474951255848114E-2</v>
          </cell>
          <cell r="Q42">
            <v>30.25680155981286</v>
          </cell>
          <cell r="R42">
            <v>-0.10894990251169612</v>
          </cell>
          <cell r="S42">
            <v>28.513603119625724</v>
          </cell>
          <cell r="T42">
            <v>-0.21789980502339223</v>
          </cell>
          <cell r="U42">
            <v>25.027206239251448</v>
          </cell>
          <cell r="V42">
            <v>-0.5447495125584807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19.95</v>
          </cell>
          <cell r="I44" t="str">
            <v>FAIRLY PRICED</v>
          </cell>
          <cell r="J44">
            <v>5.6967626226221748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3.8940369206384329E-2</v>
          </cell>
          <cell r="O44">
            <v>20.726860365667367</v>
          </cell>
          <cell r="P44">
            <v>7.7880738412768657E-2</v>
          </cell>
          <cell r="Q44">
            <v>21.503720731334734</v>
          </cell>
          <cell r="R44">
            <v>0.15576147682553731</v>
          </cell>
          <cell r="S44">
            <v>23.05744146266947</v>
          </cell>
          <cell r="T44">
            <v>0.31152295365107463</v>
          </cell>
          <cell r="U44">
            <v>26.164882925338937</v>
          </cell>
          <cell r="V44">
            <v>0.77880738412768635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-8.5032564558446683E-2</v>
          </cell>
          <cell r="H46" t="str">
            <v>1.54</v>
          </cell>
          <cell r="I46" t="str">
            <v>OVERPRICED</v>
          </cell>
          <cell r="J46">
            <v>7.5105025124430425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2.9761035213857756E-3</v>
          </cell>
          <cell r="O46">
            <v>1.5445831994229342</v>
          </cell>
          <cell r="P46">
            <v>5.9522070427715512E-3</v>
          </cell>
          <cell r="Q46">
            <v>1.5491663988458682</v>
          </cell>
          <cell r="R46">
            <v>1.190441408554288E-2</v>
          </cell>
          <cell r="S46">
            <v>1.558332797691736</v>
          </cell>
          <cell r="T46">
            <v>2.3808828171085761E-2</v>
          </cell>
          <cell r="U46">
            <v>1.5766655953834721</v>
          </cell>
          <cell r="V46">
            <v>5.9522070427714402E-2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-0.13483333634565767</v>
          </cell>
          <cell r="H48" t="str">
            <v>11.00</v>
          </cell>
          <cell r="I48" t="str">
            <v>OVERPRICED</v>
          </cell>
          <cell r="J48">
            <v>28.800083139875014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-1.9971706278071988E-2</v>
          </cell>
          <cell r="O48">
            <v>10.780311230941209</v>
          </cell>
          <cell r="P48">
            <v>-3.9943412556143865E-2</v>
          </cell>
          <cell r="Q48">
            <v>10.560622461882417</v>
          </cell>
          <cell r="R48">
            <v>-7.988682511228784E-2</v>
          </cell>
          <cell r="S48">
            <v>10.121244923764834</v>
          </cell>
          <cell r="T48">
            <v>-0.15977365022457557</v>
          </cell>
          <cell r="U48">
            <v>9.2424898475296686</v>
          </cell>
          <cell r="V48">
            <v>-0.39943412556143898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-0.17237114752784924</v>
          </cell>
          <cell r="H49" t="str">
            <v>17.20</v>
          </cell>
          <cell r="I49" t="str">
            <v>OVERPRICED</v>
          </cell>
          <cell r="J49">
            <v>700.24322628211871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-3.7268838840143981E-2</v>
          </cell>
          <cell r="O49">
            <v>16.558975971949522</v>
          </cell>
          <cell r="P49">
            <v>-7.4537677680288073E-2</v>
          </cell>
          <cell r="Q49">
            <v>15.917951943899045</v>
          </cell>
          <cell r="R49">
            <v>-0.14907535536057615</v>
          </cell>
          <cell r="S49">
            <v>14.63590388779809</v>
          </cell>
          <cell r="T49">
            <v>-0.29815071072115229</v>
          </cell>
          <cell r="U49">
            <v>12.071807775596181</v>
          </cell>
          <cell r="V49">
            <v>-0.74537677680288061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-4.8232595094682786E-2</v>
          </cell>
          <cell r="H50" t="str">
            <v>11.50</v>
          </cell>
          <cell r="I50" t="str">
            <v>FAIRLY PRICED</v>
          </cell>
          <cell r="J50">
            <v>5.6552972051128716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1.9933244336162614E-2</v>
          </cell>
          <cell r="O50">
            <v>11.72923230986587</v>
          </cell>
          <cell r="P50">
            <v>3.9866488672325229E-2</v>
          </cell>
          <cell r="Q50">
            <v>11.958464619731741</v>
          </cell>
          <cell r="R50">
            <v>7.9732977344650457E-2</v>
          </cell>
          <cell r="S50">
            <v>12.41692923946348</v>
          </cell>
          <cell r="T50">
            <v>0.15946595468930069</v>
          </cell>
          <cell r="U50">
            <v>13.333858478926958</v>
          </cell>
          <cell r="V50">
            <v>0.39866488672325184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8.665208501380546E-2</v>
          </cell>
          <cell r="H51" t="str">
            <v>15.00</v>
          </cell>
          <cell r="I51" t="str">
            <v>UNDERPRICED</v>
          </cell>
          <cell r="J51">
            <v>5.047782261584195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8.2087059887775427E-2</v>
          </cell>
          <cell r="O51">
            <v>16.231305898316631</v>
          </cell>
          <cell r="P51">
            <v>0.16417411977555108</v>
          </cell>
          <cell r="Q51">
            <v>17.462611796633265</v>
          </cell>
          <cell r="R51">
            <v>0.32834823955110215</v>
          </cell>
          <cell r="S51">
            <v>19.925223593266534</v>
          </cell>
          <cell r="T51">
            <v>0.6566964791022043</v>
          </cell>
          <cell r="U51">
            <v>24.850447186533064</v>
          </cell>
          <cell r="V51">
            <v>1.6417411977555103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0.40601610867704718</v>
          </cell>
          <cell r="H52" t="str">
            <v>1.03</v>
          </cell>
          <cell r="I52" t="str">
            <v>UNDERPRICED</v>
          </cell>
          <cell r="J52">
            <v>5.0683266803692648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0.22924752766381129</v>
          </cell>
          <cell r="O52">
            <v>1.2661249534937256</v>
          </cell>
          <cell r="P52">
            <v>0.45849505532762236</v>
          </cell>
          <cell r="Q52">
            <v>1.5022499069874511</v>
          </cell>
          <cell r="R52">
            <v>0.91699011065524472</v>
          </cell>
          <cell r="S52">
            <v>1.9744998139749022</v>
          </cell>
          <cell r="T52">
            <v>1.8339802213104894</v>
          </cell>
          <cell r="U52">
            <v>2.9189996279498041</v>
          </cell>
          <cell r="V52">
            <v>4.584950553276224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-0.12412262005910564</v>
          </cell>
          <cell r="H53" t="str">
            <v>15.00</v>
          </cell>
          <cell r="I53" t="str">
            <v>OVERPRICED</v>
          </cell>
          <cell r="J53">
            <v>10.023948082528074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-1.5036291196354967E-2</v>
          </cell>
          <cell r="O53">
            <v>14.774455632054675</v>
          </cell>
          <cell r="P53">
            <v>-3.0072582392709823E-2</v>
          </cell>
          <cell r="Q53">
            <v>14.548911264109353</v>
          </cell>
          <cell r="R53">
            <v>-6.0145164785419647E-2</v>
          </cell>
          <cell r="S53">
            <v>14.097822528218705</v>
          </cell>
          <cell r="T53">
            <v>-0.12029032957083929</v>
          </cell>
          <cell r="U53">
            <v>13.19564505643741</v>
          </cell>
          <cell r="V53">
            <v>-0.30072582392709835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-0.17904660249431098</v>
          </cell>
          <cell r="H54" t="str">
            <v>1,345.00</v>
          </cell>
          <cell r="I54" t="str">
            <v>OVERPRICED</v>
          </cell>
          <cell r="J54">
            <v>32.565244600685894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-4.0344836769448111E-2</v>
          </cell>
          <cell r="O54">
            <v>1290.7361945450923</v>
          </cell>
          <cell r="P54">
            <v>-8.0689673538896334E-2</v>
          </cell>
          <cell r="Q54">
            <v>1236.4723890901844</v>
          </cell>
          <cell r="R54">
            <v>-0.16137934707779278</v>
          </cell>
          <cell r="S54">
            <v>1127.9447781803688</v>
          </cell>
          <cell r="T54">
            <v>-0.32275869415558534</v>
          </cell>
          <cell r="U54">
            <v>910.88955636073774</v>
          </cell>
          <cell r="V54">
            <v>-0.80689673538896323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0</v>
          </cell>
          <cell r="H55" t="e">
            <v>#N/A</v>
          </cell>
          <cell r="I55" t="str">
            <v>FAIRLY PRICED</v>
          </cell>
          <cell r="J55" t="e">
            <v>#N/A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-7.2704387884640925E-2</v>
          </cell>
          <cell r="H58" t="str">
            <v>10.20</v>
          </cell>
          <cell r="I58" t="str">
            <v>OVERPRICED</v>
          </cell>
          <cell r="J58">
            <v>7.0937123959593915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8.6568318179953696E-3</v>
          </cell>
          <cell r="O58">
            <v>10.288299684543553</v>
          </cell>
          <cell r="P58">
            <v>1.7313663635990517E-2</v>
          </cell>
          <cell r="Q58">
            <v>10.376599369087103</v>
          </cell>
          <cell r="R58">
            <v>3.4627327271981256E-2</v>
          </cell>
          <cell r="S58">
            <v>10.553198738174208</v>
          </cell>
          <cell r="T58">
            <v>6.9254654543962291E-2</v>
          </cell>
          <cell r="U58">
            <v>10.906397476348415</v>
          </cell>
          <cell r="V58">
            <v>0.17313663635990584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-3.9417186856401741E-2</v>
          </cell>
          <cell r="H59" t="str">
            <v>2.30</v>
          </cell>
          <cell r="I59" t="str">
            <v>FAIRLY PRICED</v>
          </cell>
          <cell r="J59">
            <v>12.356785294296504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2.3995316153463175E-2</v>
          </cell>
          <cell r="O59">
            <v>2.3551892271529651</v>
          </cell>
          <cell r="P59">
            <v>4.7990632306926351E-2</v>
          </cell>
          <cell r="Q59">
            <v>2.4103784543059303</v>
          </cell>
          <cell r="R59">
            <v>9.5981264613852479E-2</v>
          </cell>
          <cell r="S59">
            <v>2.5207569086118604</v>
          </cell>
          <cell r="T59">
            <v>0.19196252922770518</v>
          </cell>
          <cell r="U59">
            <v>2.7415138172237219</v>
          </cell>
          <cell r="V59">
            <v>0.47990632306926284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-0.24749905955253726</v>
          </cell>
          <cell r="H60">
            <v>0.5</v>
          </cell>
          <cell r="I60" t="str">
            <v>OVERPRICED</v>
          </cell>
          <cell r="J60">
            <v>-4.4139000739743945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-3.0000000000000027E-2</v>
          </cell>
          <cell r="O60">
            <v>0.48499999999999999</v>
          </cell>
          <cell r="P60">
            <v>-6.0000000000000053E-2</v>
          </cell>
          <cell r="Q60">
            <v>0.47</v>
          </cell>
          <cell r="R60">
            <v>-0.12</v>
          </cell>
          <cell r="S60">
            <v>0.44</v>
          </cell>
          <cell r="T60">
            <v>-0.24</v>
          </cell>
          <cell r="U60">
            <v>0.38</v>
          </cell>
          <cell r="V60">
            <v>-0.6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0.37281064844626266</v>
          </cell>
          <cell r="H61" t="str">
            <v>0.24</v>
          </cell>
          <cell r="I61" t="str">
            <v>UNDERPRICED</v>
          </cell>
          <cell r="J61">
            <v>2.947953646110637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>
            <v>0.2139467088545095</v>
          </cell>
          <cell r="O61">
            <v>0.29134721012508225</v>
          </cell>
          <cell r="P61">
            <v>0.42789341770901901</v>
          </cell>
          <cell r="Q61">
            <v>0.34269442025016456</v>
          </cell>
          <cell r="R61">
            <v>0.85578683541803824</v>
          </cell>
          <cell r="S61">
            <v>0.44538884050032918</v>
          </cell>
          <cell r="T61">
            <v>1.7115736708360765</v>
          </cell>
          <cell r="U61">
            <v>0.65077768100065836</v>
          </cell>
          <cell r="V61">
            <v>4.278934177090191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</v>
          </cell>
          <cell r="H63" t="e">
            <v>#N/A</v>
          </cell>
          <cell r="I63" t="str">
            <v>FAIRLY PRICED</v>
          </cell>
          <cell r="J63" t="e">
            <v>#N/A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 t="e">
            <v>#N/A</v>
          </cell>
          <cell r="T63" t="e">
            <v>#N/A</v>
          </cell>
          <cell r="U63" t="e">
            <v>#N/A</v>
          </cell>
          <cell r="V63" t="e">
            <v>#N/A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-2.4235371913800385E-2</v>
          </cell>
          <cell r="H66">
            <v>4.54</v>
          </cell>
          <cell r="I66" t="str">
            <v>FAIRLY PRICED</v>
          </cell>
          <cell r="J66">
            <v>7.3983956376271491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3.0990978855277795E-2</v>
          </cell>
          <cell r="O66">
            <v>4.680699044002961</v>
          </cell>
          <cell r="P66">
            <v>6.1981957710555813E-2</v>
          </cell>
          <cell r="Q66">
            <v>4.8213980880059237</v>
          </cell>
          <cell r="R66">
            <v>0.12396391542111163</v>
          </cell>
          <cell r="S66">
            <v>5.1027961760118465</v>
          </cell>
          <cell r="T66">
            <v>0.24792783084222325</v>
          </cell>
          <cell r="U66">
            <v>5.6655923520236939</v>
          </cell>
          <cell r="V66">
            <v>0.61981957710555791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-6.4479487337043118E-2</v>
          </cell>
          <cell r="H67">
            <v>66.349999999999994</v>
          </cell>
          <cell r="I67" t="str">
            <v>OVERPRICED</v>
          </cell>
          <cell r="J67">
            <v>7.6858783776860395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1.2446802266489421E-2</v>
          </cell>
          <cell r="O67">
            <v>67.175845330381563</v>
          </cell>
          <cell r="P67">
            <v>2.4893604532978841E-2</v>
          </cell>
          <cell r="Q67">
            <v>68.001690660763146</v>
          </cell>
          <cell r="R67">
            <v>4.9787209065957683E-2</v>
          </cell>
          <cell r="S67">
            <v>69.653381321526282</v>
          </cell>
          <cell r="T67">
            <v>9.9574418131915365E-2</v>
          </cell>
          <cell r="U67">
            <v>72.956762643052585</v>
          </cell>
          <cell r="V67">
            <v>0.24893604532978841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-0.10704112636103366</v>
          </cell>
          <cell r="H68" t="str">
            <v>3.84</v>
          </cell>
          <cell r="I68" t="str">
            <v>OVERPRICED</v>
          </cell>
          <cell r="J68">
            <v>15.886461884810254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-7.1652712421088616E-3</v>
          </cell>
          <cell r="O68">
            <v>3.812485358430302</v>
          </cell>
          <cell r="P68">
            <v>-1.4330542484217723E-2</v>
          </cell>
          <cell r="Q68">
            <v>3.7849707168606037</v>
          </cell>
          <cell r="R68">
            <v>-2.8661084968435557E-2</v>
          </cell>
          <cell r="S68">
            <v>3.7299414337212071</v>
          </cell>
          <cell r="T68">
            <v>-5.7322169936871115E-2</v>
          </cell>
          <cell r="U68">
            <v>3.6198828674424148</v>
          </cell>
          <cell r="V68">
            <v>-0.14330542484217768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0.53224730788379893</v>
          </cell>
          <cell r="H70" t="str">
            <v>0.68</v>
          </cell>
          <cell r="I70" t="str">
            <v>UNDERPRICED</v>
          </cell>
          <cell r="J70">
            <v>1.0044311882131121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0.28741388626024333</v>
          </cell>
          <cell r="O70">
            <v>0.87544144265696555</v>
          </cell>
          <cell r="P70">
            <v>0.57482777252048667</v>
          </cell>
          <cell r="Q70">
            <v>1.0708828853139309</v>
          </cell>
          <cell r="R70">
            <v>1.1496555450409733</v>
          </cell>
          <cell r="S70">
            <v>1.4617657706278619</v>
          </cell>
          <cell r="T70">
            <v>2.2993110900819462</v>
          </cell>
          <cell r="U70">
            <v>2.2435315412557237</v>
          </cell>
          <cell r="V70">
            <v>5.7482777252048658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</v>
          </cell>
          <cell r="H71" t="e">
            <v>#N/A</v>
          </cell>
          <cell r="I71" t="str">
            <v>FAIRLY PRICED</v>
          </cell>
          <cell r="J71" t="e">
            <v>#N/A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0</v>
          </cell>
          <cell r="H72" t="e">
            <v>#N/A</v>
          </cell>
          <cell r="I72" t="str">
            <v>FAIRLY PRICED</v>
          </cell>
          <cell r="J72" t="e">
            <v>#N/A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 t="e">
            <v>#N/A</v>
          </cell>
          <cell r="T72" t="e">
            <v>#N/A</v>
          </cell>
          <cell r="U72" t="e">
            <v>#N/A</v>
          </cell>
          <cell r="V72" t="e">
            <v>#N/A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0.1112460173684489</v>
          </cell>
          <cell r="H73">
            <v>0.64</v>
          </cell>
          <cell r="I73" t="str">
            <v>UNDERPRICED</v>
          </cell>
          <cell r="J73">
            <v>5.1471525212835232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9.341975337105235E-2</v>
          </cell>
          <cell r="O73">
            <v>0.69978864215747349</v>
          </cell>
          <cell r="P73">
            <v>0.18683950674210492</v>
          </cell>
          <cell r="Q73">
            <v>0.7595772843149472</v>
          </cell>
          <cell r="R73">
            <v>0.37367901348420962</v>
          </cell>
          <cell r="S73">
            <v>0.87915456862989416</v>
          </cell>
          <cell r="T73">
            <v>0.74735802696841946</v>
          </cell>
          <cell r="U73">
            <v>1.1183091372597884</v>
          </cell>
          <cell r="V73">
            <v>1.8683950674210483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4.4299671359990668E-2</v>
          </cell>
          <cell r="H74" t="str">
            <v>2.00</v>
          </cell>
          <cell r="I74" t="str">
            <v>FAIRLY PRICED</v>
          </cell>
          <cell r="J74">
            <v>10.1010754595134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6.2571395808744379E-2</v>
          </cell>
          <cell r="O74">
            <v>2.1251427916174888</v>
          </cell>
          <cell r="P74">
            <v>0.12514279161748898</v>
          </cell>
          <cell r="Q74">
            <v>2.250285583234978</v>
          </cell>
          <cell r="R74">
            <v>0.25028558323497796</v>
          </cell>
          <cell r="S74">
            <v>2.5005711664699559</v>
          </cell>
          <cell r="T74">
            <v>0.50057116646995592</v>
          </cell>
          <cell r="U74">
            <v>3.0011423329399118</v>
          </cell>
          <cell r="V74">
            <v>1.2514279161748894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0.43769877521433098</v>
          </cell>
          <cell r="H75" t="str">
            <v>0.20</v>
          </cell>
          <cell r="I75" t="str">
            <v>UNDERPRICED</v>
          </cell>
          <cell r="J75">
            <v>1.2654668424002613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0.2438466549372551</v>
          </cell>
          <cell r="O75">
            <v>0.24876933098745102</v>
          </cell>
          <cell r="P75">
            <v>0.48769330987451043</v>
          </cell>
          <cell r="Q75">
            <v>0.29753866197490209</v>
          </cell>
          <cell r="R75">
            <v>0.97538661974902108</v>
          </cell>
          <cell r="S75">
            <v>0.39507732394980422</v>
          </cell>
          <cell r="T75">
            <v>1.9507732394980417</v>
          </cell>
          <cell r="U75">
            <v>0.59015464789960836</v>
          </cell>
          <cell r="V75">
            <v>4.8769330987451038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-4.5979679067504178E-2</v>
          </cell>
          <cell r="H76" t="str">
            <v>2.15</v>
          </cell>
          <cell r="I76" t="str">
            <v>FAIRLY PRICED</v>
          </cell>
          <cell r="J76">
            <v>5.9905158747995122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2.0971370586630123E-2</v>
          </cell>
          <cell r="O76">
            <v>2.1950884467612548</v>
          </cell>
          <cell r="P76">
            <v>4.1942741173260245E-2</v>
          </cell>
          <cell r="Q76">
            <v>2.2401768935225093</v>
          </cell>
          <cell r="R76">
            <v>8.3885482346520268E-2</v>
          </cell>
          <cell r="S76">
            <v>2.3303537870450186</v>
          </cell>
          <cell r="T76">
            <v>0.16777096469304076</v>
          </cell>
          <cell r="U76">
            <v>2.5107075740900373</v>
          </cell>
          <cell r="V76">
            <v>0.41942741173260178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-4.5036841191731479E-2</v>
          </cell>
          <cell r="H77" t="str">
            <v>0.20</v>
          </cell>
          <cell r="I77" t="str">
            <v>FAIRLY PRICED</v>
          </cell>
          <cell r="J77">
            <v>69.404986396189884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2.1405822974986721E-2</v>
          </cell>
          <cell r="O77">
            <v>0.20428116459499734</v>
          </cell>
          <cell r="P77">
            <v>4.2811645949973443E-2</v>
          </cell>
          <cell r="Q77">
            <v>0.20856232918999471</v>
          </cell>
          <cell r="R77">
            <v>8.5623291899946885E-2</v>
          </cell>
          <cell r="S77">
            <v>0.2171246583799894</v>
          </cell>
          <cell r="T77">
            <v>0.17124658379989377</v>
          </cell>
          <cell r="U77">
            <v>0.23424931675997876</v>
          </cell>
          <cell r="V77">
            <v>0.4281164594997342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-6.6544030727971146E-2</v>
          </cell>
          <cell r="H78" t="str">
            <v>0.48</v>
          </cell>
          <cell r="I78" t="str">
            <v>OVERPRICED</v>
          </cell>
          <cell r="J78">
            <v>11.588834621484105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1.149547666735673E-2</v>
          </cell>
          <cell r="O78">
            <v>0.48551782880033123</v>
          </cell>
          <cell r="P78">
            <v>2.2990953334713238E-2</v>
          </cell>
          <cell r="Q78">
            <v>0.49103565760066231</v>
          </cell>
          <cell r="R78">
            <v>4.5981906669426476E-2</v>
          </cell>
          <cell r="S78">
            <v>0.50207131520132464</v>
          </cell>
          <cell r="T78">
            <v>9.1963813338853173E-2</v>
          </cell>
          <cell r="U78">
            <v>0.52414263040264952</v>
          </cell>
          <cell r="V78">
            <v>0.22990953334713282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0.23631932113182277</v>
          </cell>
          <cell r="H79" t="str">
            <v>0.20</v>
          </cell>
          <cell r="I79" t="str">
            <v>UNDERPRICED</v>
          </cell>
          <cell r="J79">
            <v>2.4998136633266044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>
            <v>0.15105256271817114</v>
          </cell>
          <cell r="O79">
            <v>0.23021051254363423</v>
          </cell>
          <cell r="P79">
            <v>0.30210512543634205</v>
          </cell>
          <cell r="Q79">
            <v>0.26042102508726844</v>
          </cell>
          <cell r="R79">
            <v>0.60421025087268454</v>
          </cell>
          <cell r="S79">
            <v>0.32084205017453693</v>
          </cell>
          <cell r="T79">
            <v>1.2084205017453691</v>
          </cell>
          <cell r="U79">
            <v>0.44168410034907385</v>
          </cell>
          <cell r="V79">
            <v>3.0210512543634218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0.10640461075555999</v>
          </cell>
          <cell r="H80" t="str">
            <v>0.21</v>
          </cell>
          <cell r="I80" t="str">
            <v>UNDERPRICED</v>
          </cell>
          <cell r="J80">
            <v>4.6553445824708737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9.1188870713467818E-2</v>
          </cell>
          <cell r="O80">
            <v>0.22914966284982824</v>
          </cell>
          <cell r="P80">
            <v>0.18237774142693586</v>
          </cell>
          <cell r="Q80">
            <v>0.24829932569965651</v>
          </cell>
          <cell r="R80">
            <v>0.36475548285387172</v>
          </cell>
          <cell r="S80">
            <v>0.28659865139931306</v>
          </cell>
          <cell r="T80">
            <v>0.72951096570774343</v>
          </cell>
          <cell r="U80">
            <v>0.36319730279862611</v>
          </cell>
          <cell r="V80">
            <v>1.8237774142693586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0</v>
          </cell>
          <cell r="H81" t="e">
            <v>#N/A</v>
          </cell>
          <cell r="I81" t="str">
            <v>FAIRLY PRICED</v>
          </cell>
          <cell r="J81" t="e">
            <v>#N/A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0.40</v>
          </cell>
          <cell r="I83" t="str">
            <v>FAIRLY PRICED</v>
          </cell>
          <cell r="J83">
            <v>5.1613135646374158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8.053455392755926E-2</v>
          </cell>
          <cell r="O83">
            <v>0.43221382157102373</v>
          </cell>
          <cell r="P83">
            <v>0.16106910785511874</v>
          </cell>
          <cell r="Q83">
            <v>0.46442764314204754</v>
          </cell>
          <cell r="R83">
            <v>0.32213821571023749</v>
          </cell>
          <cell r="S83">
            <v>0.52885528628409506</v>
          </cell>
          <cell r="T83">
            <v>0.64427643142047497</v>
          </cell>
          <cell r="U83">
            <v>0.65771057256818999</v>
          </cell>
          <cell r="V83">
            <v>1.610691078551187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-3.8511544892723834E-2</v>
          </cell>
          <cell r="H85" t="str">
            <v>23.80</v>
          </cell>
          <cell r="I85" t="str">
            <v>FAIRLY PRICED</v>
          </cell>
          <cell r="J85">
            <v>6.6286681273588322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>
            <v>2.4412628953708326E-2</v>
          </cell>
          <cell r="O85">
            <v>24.381020569098258</v>
          </cell>
          <cell r="P85">
            <v>4.8825257907416431E-2</v>
          </cell>
          <cell r="Q85">
            <v>24.962041138196511</v>
          </cell>
          <cell r="R85">
            <v>9.7650515814832861E-2</v>
          </cell>
          <cell r="S85">
            <v>26.124082276393022</v>
          </cell>
          <cell r="T85">
            <v>0.19530103162966594</v>
          </cell>
          <cell r="U85">
            <v>28.44816455278605</v>
          </cell>
          <cell r="V85">
            <v>0.48825257907416475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0.2075811042722509</v>
          </cell>
          <cell r="H86" t="str">
            <v>3.65</v>
          </cell>
          <cell r="I86" t="str">
            <v>UNDERPRICED</v>
          </cell>
          <cell r="J86">
            <v>2.5804003653820589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0.13781021504358382</v>
          </cell>
          <cell r="O86">
            <v>4.1530072849090809</v>
          </cell>
          <cell r="P86">
            <v>0.27562043008716763</v>
          </cell>
          <cell r="Q86">
            <v>4.6560145698181614</v>
          </cell>
          <cell r="R86">
            <v>0.55124086017433527</v>
          </cell>
          <cell r="S86">
            <v>5.6620291396363234</v>
          </cell>
          <cell r="T86">
            <v>1.1024817203486705</v>
          </cell>
          <cell r="U86">
            <v>7.6740582792726473</v>
          </cell>
          <cell r="V86">
            <v>2.7562043008716768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3.6616654141770552E-2</v>
          </cell>
          <cell r="H87" t="str">
            <v>27.00</v>
          </cell>
          <cell r="I87" t="str">
            <v>FAIRLY PRICED</v>
          </cell>
          <cell r="J87">
            <v>5.1695202829341715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5.903112100009289E-2</v>
          </cell>
          <cell r="O87">
            <v>28.593840267002509</v>
          </cell>
          <cell r="P87">
            <v>0.11806224200018556</v>
          </cell>
          <cell r="Q87">
            <v>30.187680534005011</v>
          </cell>
          <cell r="R87">
            <v>0.23612448400037156</v>
          </cell>
          <cell r="S87">
            <v>33.375361068010029</v>
          </cell>
          <cell r="T87">
            <v>0.47224896800074267</v>
          </cell>
          <cell r="U87">
            <v>39.750722136020052</v>
          </cell>
          <cell r="V87">
            <v>1.1806224200018565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0.18379431481134625</v>
          </cell>
          <cell r="H89" t="str">
            <v>20.85</v>
          </cell>
          <cell r="I89" t="str">
            <v>UNDERPRICED</v>
          </cell>
          <cell r="J89">
            <v>5.4618017361809947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>
            <v>0.12684944675226273</v>
          </cell>
          <cell r="O89">
            <v>23.49481096478468</v>
          </cell>
          <cell r="P89">
            <v>0.25369889350452546</v>
          </cell>
          <cell r="Q89">
            <v>26.139621929569358</v>
          </cell>
          <cell r="R89">
            <v>0.50739778700905069</v>
          </cell>
          <cell r="S89">
            <v>31.429243859138708</v>
          </cell>
          <cell r="T89">
            <v>1.0147955740181014</v>
          </cell>
          <cell r="U89">
            <v>42.008487718277415</v>
          </cell>
          <cell r="V89">
            <v>2.5369889350452532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0.10582735658410254</v>
          </cell>
          <cell r="H90" t="str">
            <v>4.00</v>
          </cell>
          <cell r="I90" t="str">
            <v>UNDERPRICED</v>
          </cell>
          <cell r="J90">
            <v>-5.4595980066913397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9.0922876463636726E-2</v>
          </cell>
          <cell r="O90">
            <v>4.3636915058545469</v>
          </cell>
          <cell r="P90">
            <v>0.18184575292727367</v>
          </cell>
          <cell r="Q90">
            <v>4.7273830117090947</v>
          </cell>
          <cell r="R90">
            <v>0.36369150585454735</v>
          </cell>
          <cell r="S90">
            <v>5.4547660234181894</v>
          </cell>
          <cell r="T90">
            <v>0.7273830117090947</v>
          </cell>
          <cell r="U90">
            <v>6.9095320468363788</v>
          </cell>
          <cell r="V90">
            <v>1.8184575292727367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-2.8777845673685666E-2</v>
          </cell>
          <cell r="H91" t="str">
            <v>530.00</v>
          </cell>
          <cell r="I91" t="str">
            <v>FAIRLY PRICED</v>
          </cell>
          <cell r="J91">
            <v>9.5762852729889314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2.8897842140323426E-2</v>
          </cell>
          <cell r="O91">
            <v>545.31585633437146</v>
          </cell>
          <cell r="P91">
            <v>5.7795684280647075E-2</v>
          </cell>
          <cell r="Q91">
            <v>560.63171266874292</v>
          </cell>
          <cell r="R91">
            <v>0.11559136856129415</v>
          </cell>
          <cell r="S91">
            <v>591.26342533748596</v>
          </cell>
          <cell r="T91">
            <v>0.2311827371225883</v>
          </cell>
          <cell r="U91">
            <v>652.5268506749718</v>
          </cell>
          <cell r="V91">
            <v>0.57795684280647053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-4.5135022857286836E-2</v>
          </cell>
          <cell r="H92" t="str">
            <v>148.00</v>
          </cell>
          <cell r="I92" t="str">
            <v>FAIRLY PRICED</v>
          </cell>
          <cell r="J92">
            <v>4.9142078638996596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2.1360581624178199E-2</v>
          </cell>
          <cell r="O92">
            <v>151.16136608037837</v>
          </cell>
          <cell r="P92">
            <v>4.2721163248356397E-2</v>
          </cell>
          <cell r="Q92">
            <v>154.32273216075674</v>
          </cell>
          <cell r="R92">
            <v>8.5442326496712795E-2</v>
          </cell>
          <cell r="S92">
            <v>160.64546432151349</v>
          </cell>
          <cell r="T92">
            <v>0.17088465299342581</v>
          </cell>
          <cell r="U92">
            <v>173.29092864302703</v>
          </cell>
          <cell r="V92">
            <v>0.42721163248356442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3.869689693919369E-2</v>
          </cell>
          <cell r="H94" t="str">
            <v>1.32</v>
          </cell>
          <cell r="I94" t="str">
            <v>FAIRLY PRICED</v>
          </cell>
          <cell r="J94">
            <v>1615.5326069258074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5.9989680764104714E-2</v>
          </cell>
          <cell r="O94">
            <v>1.3991863786086183</v>
          </cell>
          <cell r="P94">
            <v>0.11997936152820943</v>
          </cell>
          <cell r="Q94">
            <v>1.4783727572172365</v>
          </cell>
          <cell r="R94">
            <v>0.23995872305641863</v>
          </cell>
          <cell r="S94">
            <v>1.6367455144344727</v>
          </cell>
          <cell r="T94">
            <v>0.47991744611283726</v>
          </cell>
          <cell r="U94">
            <v>1.9534910288689453</v>
          </cell>
          <cell r="V94">
            <v>1.1997936152820934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0.17332583012646538</v>
          </cell>
          <cell r="H95" t="str">
            <v>1.85</v>
          </cell>
          <cell r="I95" t="str">
            <v>UNDERPRICED</v>
          </cell>
          <cell r="J95">
            <v>3.8837976365853124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0.12202565011586453</v>
          </cell>
          <cell r="O95">
            <v>2.0757474527143494</v>
          </cell>
          <cell r="P95">
            <v>0.24405130023172905</v>
          </cell>
          <cell r="Q95">
            <v>2.3014949054286991</v>
          </cell>
          <cell r="R95">
            <v>0.4881026004634581</v>
          </cell>
          <cell r="S95">
            <v>2.7529898108573976</v>
          </cell>
          <cell r="T95">
            <v>0.97620520092691621</v>
          </cell>
          <cell r="U95">
            <v>3.6559796217147951</v>
          </cell>
          <cell r="V95">
            <v>2.4405130023172901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0.41458096487554058</v>
          </cell>
          <cell r="H97" t="str">
            <v>5.50</v>
          </cell>
          <cell r="I97" t="str">
            <v>UNDERPRICED</v>
          </cell>
          <cell r="J97">
            <v>2.5269995137786045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0.23319414704237285</v>
          </cell>
          <cell r="O97">
            <v>6.7825678087330505</v>
          </cell>
          <cell r="P97">
            <v>0.46638829408474569</v>
          </cell>
          <cell r="Q97">
            <v>8.0651356174661011</v>
          </cell>
          <cell r="R97">
            <v>0.93277658816949138</v>
          </cell>
          <cell r="S97">
            <v>10.630271234932202</v>
          </cell>
          <cell r="T97">
            <v>1.8655531763389828</v>
          </cell>
          <cell r="U97">
            <v>15.760542469864404</v>
          </cell>
          <cell r="V97">
            <v>4.6638829408474569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-0.16938309651847622</v>
          </cell>
          <cell r="H99" t="str">
            <v>129.00</v>
          </cell>
          <cell r="I99" t="str">
            <v>OVERPRICED</v>
          </cell>
          <cell r="J99">
            <v>22.444128837009572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-3.5891968085466686E-2</v>
          </cell>
          <cell r="O99">
            <v>124.3699361169748</v>
          </cell>
          <cell r="P99">
            <v>-7.1783936170933371E-2</v>
          </cell>
          <cell r="Q99">
            <v>119.7398722339496</v>
          </cell>
          <cell r="R99">
            <v>-0.14356787234186685</v>
          </cell>
          <cell r="S99">
            <v>110.47974446789918</v>
          </cell>
          <cell r="T99">
            <v>-0.28713574468373371</v>
          </cell>
          <cell r="U99">
            <v>91.959488935798348</v>
          </cell>
          <cell r="V99">
            <v>-0.71783936170933427</v>
          </cell>
          <cell r="W99">
            <v>36.398722339495876</v>
          </cell>
        </row>
        <row r="100">
          <cell r="I100">
            <v>27</v>
          </cell>
        </row>
        <row r="101">
          <cell r="I101">
            <v>23</v>
          </cell>
        </row>
        <row r="102">
          <cell r="I102">
            <v>27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-2.3214161928452013</v>
          </cell>
          <cell r="Q5">
            <v>0.97775073874500251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1440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6.2607766851657765</v>
          </cell>
          <cell r="Q6">
            <v>1.8030581224146627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59142.42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46800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7.5650240344012758</v>
          </cell>
          <cell r="Q9">
            <v>0.60200764092703174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5184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2.4328527636244064</v>
          </cell>
          <cell r="Q11">
            <v>0.40084454089407762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238185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2.1784522250119065</v>
          </cell>
          <cell r="Q12">
            <v>0.33718996367957937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257192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3.3950689608998394</v>
          </cell>
          <cell r="Q13">
            <v>0.3822409247578899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222580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2.1160164814172573</v>
          </cell>
          <cell r="Q14">
            <v>0.16856605528517532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31284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1.9459914507546019</v>
          </cell>
          <cell r="Q15">
            <v>0.22947596905604478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46352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4.6303259310676328</v>
          </cell>
          <cell r="Q16">
            <v>1.600126612926396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853470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5.2272971520687799</v>
          </cell>
          <cell r="Q17">
            <v>1.6235860589901823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412160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7.3083749186374485</v>
          </cell>
          <cell r="Q18">
            <v>0.68884049079754595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66217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2.5887007518414396</v>
          </cell>
          <cell r="Q19">
            <v>0.40486820743004487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206910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10.178507559746382</v>
          </cell>
          <cell r="Q20">
            <v>0.83243511558644168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199472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6.9570309693397032</v>
          </cell>
          <cell r="Q21">
            <v>0.45475313411116386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23527.7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2.9870129870129869</v>
          </cell>
          <cell r="Q22">
            <v>0.70825533771947558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607590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R23">
            <v>4275858.2039999999</v>
          </cell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14.996416133428546</v>
          </cell>
          <cell r="Q25">
            <v>1.1501552709615799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104025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127.20946443055875</v>
          </cell>
          <cell r="Q26">
            <v>3.1050600538153774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146630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55.920822693985677</v>
          </cell>
          <cell r="Q27">
            <v>2.5657430934818035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483200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27.511986767446242</v>
          </cell>
          <cell r="Q29">
            <v>0.47282105359163967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200385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7.5783001345032988</v>
          </cell>
          <cell r="Q30">
            <v>2.9981360472647327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3079800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-15.258882077203337</v>
          </cell>
          <cell r="Q31">
            <v>1.5879908848671587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220707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5.6967698254963217</v>
          </cell>
          <cell r="Q33">
            <v>0.63015546240964149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2057.7219999999998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19250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8.9555124612295032</v>
          </cell>
          <cell r="Q36">
            <v>1.2314314595494926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2918.0250000000001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27393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1.8722119531552126</v>
          </cell>
          <cell r="Q39">
            <v>0.35941801449158917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44308.5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-1.7026361934763958</v>
          </cell>
          <cell r="Q40">
            <v>0.21445694304153637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17856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20.148591482051561</v>
          </cell>
          <cell r="Q41">
            <v>2.182417509896255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184000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3.8939233654248744</v>
          </cell>
          <cell r="Q43">
            <v>0.67084741637630019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26334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5.9560067681895115</v>
          </cell>
          <cell r="Q45">
            <v>1.6461835333938473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24.668169144134598</v>
          </cell>
          <cell r="Q47">
            <v>1.540719219326435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20680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-77.080060489495096</v>
          </cell>
          <cell r="Q48">
            <v>2.8095675139073597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86000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6.1429343423156029</v>
          </cell>
          <cell r="Q49">
            <v>1.2738315002111731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138000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5.452401798823959</v>
          </cell>
          <cell r="Q50">
            <v>0.37871282149345425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61500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39.927272727272729</v>
          </cell>
          <cell r="Q51">
            <v>0.13579978237214363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8167.9000000000005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8.0934940524413186</v>
          </cell>
          <cell r="Q52">
            <v>3.0079505746005375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39750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23.22244689863237</v>
          </cell>
          <cell r="Q53">
            <v>15.863833300835358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1066127.7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21.223882123638379</v>
          </cell>
          <cell r="Q56">
            <v>1.164234709717479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12240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6.8634259934750519</v>
          </cell>
          <cell r="Q57">
            <v>0.65019038525438966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2254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5.1620615643763417</v>
          </cell>
          <cell r="Q58">
            <v>0.96397180737610944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950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852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 t="e">
            <v>#N/A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5.2844196373642314</v>
          </cell>
          <cell r="Q63">
            <v>0.70974773308314587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1889.7296000000001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6.5652661244595842</v>
          </cell>
          <cell r="Q64">
            <v>1.1196667880963451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33173.0095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7.6837070522309547</v>
          </cell>
          <cell r="Q65">
            <v>1.1911792468502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4800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4712.4000000000005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3.446862258464817</v>
          </cell>
          <cell r="Q68">
            <v>0.29790871386579054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 t="e">
            <v>#N/A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>
            <v>7.6670940916713102</v>
          </cell>
          <cell r="Q69">
            <v>0.31398857149959447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 t="e">
            <v>#N/A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-17.647991506904113</v>
          </cell>
          <cell r="Q70">
            <v>0.26357626244535554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5120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6.9794648633797438</v>
          </cell>
          <cell r="Q71">
            <v>0.67881073769272049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21000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2.5147424996735515</v>
          </cell>
          <cell r="Q72">
            <v>0.25962938544422831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2234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5.3922415824783583</v>
          </cell>
          <cell r="Q73">
            <v>0.82719188450526138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11352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1.455135347434557</v>
          </cell>
          <cell r="Q74">
            <v>0.40558212975549301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2946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2582.4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>
            <v>1334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>
            <v>5.3300642582414568</v>
          </cell>
          <cell r="Q77">
            <v>0.29936368086147819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1751.3999999999999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 t="e">
            <v>#N/A</v>
          </cell>
          <cell r="Q78" t="e">
            <v>#N/A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 t="e">
            <v>#N/A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5352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6.6390833891347896</v>
          </cell>
          <cell r="Q82">
            <v>0.77670210528049566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>
            <v>16516.010000000002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4.3161717192139673</v>
          </cell>
          <cell r="Q83">
            <v>0.3381493408805471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4745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72.467777498054474</v>
          </cell>
          <cell r="Q84">
            <v>0.41207554547389319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35100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>
            <v>5295.6915000000008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1.7265241932327828</v>
          </cell>
          <cell r="Q87">
            <v>0.17941898855749627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49720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6.295299440568793</v>
          </cell>
          <cell r="Q88">
            <v>0.57470456099228451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311873.2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5.5400377821935072</v>
          </cell>
          <cell r="Q89">
            <v>1.435156966502237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50248.959999999999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2.7004798411762465</v>
          </cell>
          <cell r="Q91">
            <v>0.32348818402372181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1018.3140000000001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3.743957649305</v>
          </cell>
          <cell r="Q92">
            <v>0.30276711310771243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798.10850000000005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1.5356426641642256</v>
          </cell>
          <cell r="Q94">
            <v>0.15040294706248009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2223.375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17.604096479452725</v>
          </cell>
          <cell r="Q96">
            <v>11.019888643066119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2625732.1963499999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3">
          <cell r="A3" t="str">
            <v>Printed 05/07/2019 14:40:17.017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R91"/>
  <sheetViews>
    <sheetView tabSelected="1" workbookViewId="0">
      <pane xSplit="1" ySplit="3" topLeftCell="E4" activePane="bottomRight" state="frozen"/>
      <selection pane="topRight" activeCell="B1" sqref="B1"/>
      <selection pane="bottomLeft" activeCell="A4" sqref="A4"/>
      <selection pane="bottomRight" activeCell="H5" sqref="H5"/>
    </sheetView>
  </sheetViews>
  <sheetFormatPr defaultRowHeight="12.75" x14ac:dyDescent="0.25"/>
  <cols>
    <col min="1" max="1" width="24.5703125" bestFit="1" customWidth="1"/>
    <col min="2" max="2" width="12.7109375" bestFit="1" customWidth="1"/>
    <col min="3" max="3" width="6" bestFit="1" customWidth="1"/>
    <col min="4" max="4" width="6.85546875" bestFit="1" customWidth="1"/>
    <col min="5" max="5" width="12.28515625" bestFit="1" customWidth="1"/>
    <col min="6" max="6" width="13.7109375" bestFit="1" customWidth="1"/>
    <col min="7" max="7" width="12.28515625" bestFit="1" customWidth="1"/>
    <col min="8" max="8" width="23" bestFit="1" customWidth="1"/>
    <col min="9" max="9" width="12.85546875" bestFit="1" customWidth="1"/>
    <col min="10" max="10" width="27.42578125" style="30" bestFit="1" customWidth="1"/>
    <col min="11" max="11" width="6.85546875" bestFit="1" customWidth="1"/>
    <col min="12" max="12" width="8.140625" bestFit="1" customWidth="1"/>
    <col min="13" max="13" width="6.85546875" bestFit="1" customWidth="1"/>
    <col min="14" max="14" width="6" bestFit="1" customWidth="1"/>
    <col min="15" max="15" width="12.42578125" bestFit="1" customWidth="1"/>
    <col min="16" max="17" width="7.85546875" bestFit="1" customWidth="1"/>
    <col min="18" max="18" width="7" hidden="1" customWidth="1"/>
  </cols>
  <sheetData>
    <row r="1" spans="1:18" ht="96.75" customHeight="1" thickBot="1" x14ac:dyDescent="0.3">
      <c r="A1" s="39" t="str">
        <f>'[1]Price List'!$A$3</f>
        <v>Printed 05/07/2019 14:40:17.017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8" ht="17.25" thickBot="1" x14ac:dyDescent="0.35">
      <c r="A2" s="14"/>
      <c r="B2" s="36" t="s">
        <v>104</v>
      </c>
      <c r="C2" s="37"/>
      <c r="D2" s="37"/>
      <c r="E2" s="37"/>
      <c r="F2" s="37"/>
      <c r="G2" s="37"/>
      <c r="H2" s="37"/>
      <c r="I2" s="37"/>
      <c r="J2" s="38"/>
      <c r="K2" s="36" t="s">
        <v>0</v>
      </c>
      <c r="L2" s="37"/>
      <c r="M2" s="37"/>
      <c r="N2" s="37"/>
      <c r="O2" s="38"/>
      <c r="P2" s="36" t="s">
        <v>1</v>
      </c>
      <c r="Q2" s="38"/>
    </row>
    <row r="3" spans="1:18" ht="18" thickBot="1" x14ac:dyDescent="0.3">
      <c r="A3" s="11" t="s">
        <v>2</v>
      </c>
      <c r="B3" s="3" t="s">
        <v>96</v>
      </c>
      <c r="C3" s="28" t="s">
        <v>97</v>
      </c>
      <c r="D3" s="28" t="s">
        <v>98</v>
      </c>
      <c r="E3" s="4" t="s">
        <v>100</v>
      </c>
      <c r="F3" s="28" t="s">
        <v>103</v>
      </c>
      <c r="G3" s="28" t="s">
        <v>102</v>
      </c>
      <c r="H3" s="28" t="s">
        <v>106</v>
      </c>
      <c r="I3" s="29" t="s">
        <v>101</v>
      </c>
      <c r="J3" s="29" t="s">
        <v>107</v>
      </c>
      <c r="K3" s="3" t="s">
        <v>3</v>
      </c>
      <c r="L3" s="28" t="s">
        <v>4</v>
      </c>
      <c r="M3" s="28" t="s">
        <v>105</v>
      </c>
      <c r="N3" s="28" t="s">
        <v>99</v>
      </c>
      <c r="O3" s="29" t="s">
        <v>5</v>
      </c>
      <c r="P3" s="27" t="s">
        <v>6</v>
      </c>
      <c r="Q3" s="35" t="s">
        <v>7</v>
      </c>
    </row>
    <row r="4" spans="1:18" x14ac:dyDescent="0.25">
      <c r="A4" s="12" t="s">
        <v>8</v>
      </c>
      <c r="B4" s="5"/>
      <c r="C4" s="6"/>
      <c r="D4" s="6"/>
      <c r="E4" s="1"/>
      <c r="F4" s="6"/>
      <c r="G4" s="6"/>
      <c r="H4" s="6"/>
      <c r="I4" s="13"/>
      <c r="J4" s="34"/>
      <c r="K4" s="7"/>
      <c r="L4" s="20"/>
      <c r="M4" s="20"/>
      <c r="N4" s="20"/>
      <c r="O4" s="8"/>
      <c r="P4" s="9"/>
      <c r="Q4" s="26"/>
    </row>
    <row r="5" spans="1:18" x14ac:dyDescent="0.25">
      <c r="A5" s="14" t="s">
        <v>9</v>
      </c>
      <c r="B5" s="2">
        <f>IFERROR(VLOOKUP(A5,'[1]Valuation Sheet'!$B:$W,7,FALSE),"")</f>
        <v>0.2</v>
      </c>
      <c r="C5" s="21">
        <f>IFERROR(VLOOKUP(A5,'[1]Business Score'!$A:$O,15,FALSE),"")</f>
        <v>-0.18740060606060607</v>
      </c>
      <c r="D5" s="21">
        <f>IFERROR(B5/VLOOKUP(A5,'[1]Business Score'!$A:$Q,17,FALSE),"")</f>
        <v>0.21463136363636356</v>
      </c>
      <c r="E5" s="24">
        <f>IFERROR(VLOOKUP(A5,'[1]Valuation Sheet'!$B:$W,2,FALSE),"")</f>
        <v>-0.32996561779011563</v>
      </c>
      <c r="F5" s="21">
        <f>IF(IFERROR(VLOOKUP(A5,'[1]Valuation Sheet'!$B:$W,5,FALSE),"")&lt;0.2,0.2,IFERROR(VLOOKUP(A5,'[1]Valuation Sheet'!$B:$W,5,FALSE),""))</f>
        <v>0.2</v>
      </c>
      <c r="G5" s="21">
        <f>IF(IFERROR(VLOOKUP(A5,'[1]Valuation Sheet'!$B:$W,4,FALSE),"")&lt;0.2,0.2,IFERROR(VLOOKUP(A5,'[1]Valuation Sheet'!$B:$W,4,FALSE),""))</f>
        <v>0.2</v>
      </c>
      <c r="H5" s="21">
        <f>C5*M5</f>
        <v>0.42959653810395837</v>
      </c>
      <c r="I5" s="26" t="str">
        <f>VLOOKUP(A5,'[1]Valuation Sheet'!$B:$W,8,FALSE)</f>
        <v>OVERPRICED</v>
      </c>
      <c r="J5" s="34" t="str">
        <f>IF(AND(B5-F5&lt;0,B5-H5&lt;0),"BUY","")</f>
        <v/>
      </c>
      <c r="K5" s="7">
        <f>IFERROR(B5/C5,"")</f>
        <v>-1.0672324076439712</v>
      </c>
      <c r="L5" s="21">
        <f>IFERROR(B5/E5,"")</f>
        <v>-0.60612375719465383</v>
      </c>
      <c r="M5" s="21">
        <f>VLOOKUP(A5,'[1]Business Score'!$A:$BU,73,)</f>
        <v>-2.2923967383810124</v>
      </c>
      <c r="N5" s="21">
        <f>IFERROR(B5/D5,"")</f>
        <v>0.93183026288202431</v>
      </c>
      <c r="O5" s="8">
        <f>IFERROR(R5/B5,"")</f>
        <v>0</v>
      </c>
      <c r="P5" s="25">
        <f>VLOOKUP(A5,'[1]Valuation Sheet'!$B:$W,21,FALSE)</f>
        <v>0</v>
      </c>
      <c r="Q5" s="26">
        <v>0</v>
      </c>
      <c r="R5" s="10">
        <v>0</v>
      </c>
    </row>
    <row r="6" spans="1:18" x14ac:dyDescent="0.25">
      <c r="A6" s="14" t="s">
        <v>10</v>
      </c>
      <c r="B6" s="2" t="str">
        <f>IFERROR(VLOOKUP(A6,'[1]Valuation Sheet'!$B:$W,7,FALSE),"")</f>
        <v>0.48</v>
      </c>
      <c r="C6" s="21">
        <f>IFERROR(VLOOKUP(A6,'[1]Business Score'!$A:$O,15,FALSE),"")</f>
        <v>-0.20677033333333339</v>
      </c>
      <c r="D6" s="21">
        <f>IFERROR(B6/VLOOKUP(A6,'[1]Business Score'!$A:$Q,17,FALSE),"")</f>
        <v>0.49092266666666667</v>
      </c>
      <c r="E6" s="24">
        <f>IFERROR(VLOOKUP(A6,'[1]Valuation Sheet'!$B:$W,2,FALSE),"")</f>
        <v>-3.543455620667376E-2</v>
      </c>
      <c r="F6" s="21">
        <f>IF(IFERROR(VLOOKUP(A6,'[1]Valuation Sheet'!$B:$W,5,FALSE),"")&lt;0.2,0.2,IFERROR(VLOOKUP(A6,'[1]Valuation Sheet'!$B:$W,5,FALSE),""))</f>
        <v>0.2</v>
      </c>
      <c r="G6" s="21">
        <f>IF(IFERROR(VLOOKUP(A6,'[1]Valuation Sheet'!$B:$W,4,FALSE),"")&lt;0.2,0.2,IFERROR(VLOOKUP(A6,'[1]Valuation Sheet'!$B:$W,4,FALSE),""))</f>
        <v>0.2</v>
      </c>
      <c r="H6" s="21">
        <f t="shared" ref="H6:H69" si="0">C6*M6</f>
        <v>-3.4005753255626101</v>
      </c>
      <c r="I6" s="26" t="str">
        <f>VLOOKUP(A6,'[1]Valuation Sheet'!$B:$W,8,FALSE)</f>
        <v>OVERPRICED</v>
      </c>
      <c r="J6" s="34" t="str">
        <f t="shared" ref="J6:J69" si="1">IF(AND(B6-F6&lt;0,B6-H6&lt;0),"BUY","")</f>
        <v/>
      </c>
      <c r="K6" s="7">
        <f t="shared" ref="K6:K8" si="2">IFERROR(B6/C6,"")</f>
        <v>-2.3214161928452013</v>
      </c>
      <c r="L6" s="21">
        <f t="shared" ref="L6:L8" si="3">IFERROR(B6/E6,"")</f>
        <v>-13.546098819479402</v>
      </c>
      <c r="M6" s="21">
        <f>VLOOKUP(A6,'[1]Business Score'!$A:$BU,73,)</f>
        <v>16.446147136981011</v>
      </c>
      <c r="N6" s="21">
        <f>IFERROR(B6/D6,"")</f>
        <v>0.97775073874500251</v>
      </c>
      <c r="O6" s="8">
        <f>IFERROR(R6/B6,"")</f>
        <v>0</v>
      </c>
      <c r="P6" s="25">
        <f>VLOOKUP(A6,'[1]Valuation Sheet'!$B:$W,21,FALSE)</f>
        <v>-0.68386373826396274</v>
      </c>
      <c r="Q6" s="26">
        <v>-0.13677274765279268</v>
      </c>
      <c r="R6" s="10">
        <v>0</v>
      </c>
    </row>
    <row r="7" spans="1:18" x14ac:dyDescent="0.25">
      <c r="A7" s="14" t="s">
        <v>11</v>
      </c>
      <c r="B7" s="2" t="str">
        <f>IFERROR(VLOOKUP(A7,'[1]Valuation Sheet'!$B:$W,7,FALSE),"")</f>
        <v>62.00</v>
      </c>
      <c r="C7" s="21">
        <f>IFERROR(VLOOKUP(A7,'[1]Business Score'!$A:$O,15,FALSE),"")</f>
        <v>8.9126322189724441</v>
      </c>
      <c r="D7" s="21">
        <f>IFERROR(B7/VLOOKUP(A7,'[1]Business Score'!$A:$Q,17,FALSE),"")</f>
        <v>34.386024071686251</v>
      </c>
      <c r="E7" s="24">
        <f>IFERROR(VLOOKUP(A7,'[1]Valuation Sheet'!$B:$W,2,FALSE),"")</f>
        <v>6.6974646533989937</v>
      </c>
      <c r="F7" s="21">
        <f>IF(IFERROR(VLOOKUP(A7,'[1]Valuation Sheet'!$B:$W,5,FALSE),"")&lt;0.2,0.2,IFERROR(VLOOKUP(A7,'[1]Valuation Sheet'!$B:$W,5,FALSE),""))</f>
        <v>29.417864291547101</v>
      </c>
      <c r="G7" s="21">
        <f>IF(IFERROR(VLOOKUP(A7,'[1]Valuation Sheet'!$B:$W,4,FALSE),"")&lt;0.2,0.2,IFERROR(VLOOKUP(A7,'[1]Valuation Sheet'!$B:$W,4,FALSE),""))</f>
        <v>54.222095782221778</v>
      </c>
      <c r="H7" s="21">
        <f t="shared" si="0"/>
        <v>94.992814501251743</v>
      </c>
      <c r="I7" s="26" t="str">
        <f>VLOOKUP(A7,'[1]Valuation Sheet'!$B:$W,8,FALSE)</f>
        <v>OVERPRICED</v>
      </c>
      <c r="J7" s="34" t="str">
        <f t="shared" si="1"/>
        <v/>
      </c>
      <c r="K7" s="7">
        <f t="shared" si="2"/>
        <v>6.9564185390730851</v>
      </c>
      <c r="L7" s="21">
        <f t="shared" si="3"/>
        <v>9.2572343727913093</v>
      </c>
      <c r="M7" s="21">
        <f>VLOOKUP(A7,'[1]Business Score'!$A:$BU,73,)</f>
        <v>10.658222191536101</v>
      </c>
      <c r="N7" s="21">
        <f>IFERROR(B7/D7,"")</f>
        <v>1.8030581224146625</v>
      </c>
      <c r="O7" s="8">
        <f>IFERROR(R7/B7,"")</f>
        <v>4.8419354838709676E-2</v>
      </c>
      <c r="P7" s="25">
        <f>VLOOKUP(A7,'[1]Valuation Sheet'!$B:$W,21,FALSE)</f>
        <v>-0.12545006802868097</v>
      </c>
      <c r="Q7" s="26">
        <v>-5.6555706730402333E-3</v>
      </c>
      <c r="R7" s="10">
        <v>3.0019999999999998</v>
      </c>
    </row>
    <row r="8" spans="1:18" x14ac:dyDescent="0.25">
      <c r="A8" s="14" t="s">
        <v>12</v>
      </c>
      <c r="B8" s="2" t="str">
        <f>IFERROR(VLOOKUP(A8,'[1]Valuation Sheet'!$B:$W,7,FALSE),"")</f>
        <v>46.80</v>
      </c>
      <c r="C8" s="21">
        <f>IFERROR(VLOOKUP(A8,'[1]Business Score'!$A:$O,15,FALSE),"")</f>
        <v>7.0404773333333335</v>
      </c>
      <c r="D8" s="21">
        <f>IFERROR(B8/VLOOKUP(A8,'[1]Business Score'!$A:$Q,17,FALSE),"")</f>
        <v>82.798946517857146</v>
      </c>
      <c r="E8" s="24">
        <f>IFERROR(VLOOKUP(A8,'[1]Valuation Sheet'!$B:$W,2,FALSE),"")</f>
        <v>15.200519085959144</v>
      </c>
      <c r="F8" s="21">
        <f>IF(IFERROR(VLOOKUP(A8,'[1]Valuation Sheet'!$B:$W,5,FALSE),"")&lt;0.2,0.2,IFERROR(VLOOKUP(A8,'[1]Valuation Sheet'!$B:$W,5,FALSE),""))</f>
        <v>70.046289774715277</v>
      </c>
      <c r="G8" s="21">
        <f>IF(IFERROR(VLOOKUP(A8,'[1]Valuation Sheet'!$B:$W,4,FALSE),"")&lt;0.2,0.2,IFERROR(VLOOKUP(A8,'[1]Valuation Sheet'!$B:$W,4,FALSE),""))</f>
        <v>129.10715052979572</v>
      </c>
      <c r="H8" s="21">
        <f t="shared" si="0"/>
        <v>47.742979684988121</v>
      </c>
      <c r="I8" s="26" t="str">
        <f>VLOOKUP(A8,'[1]Valuation Sheet'!$B:$W,8,FALSE)</f>
        <v>UNDERPRICED</v>
      </c>
      <c r="J8" s="34" t="str">
        <f t="shared" si="1"/>
        <v>BUY</v>
      </c>
      <c r="K8" s="7">
        <f t="shared" si="2"/>
        <v>6.6472765672327512</v>
      </c>
      <c r="L8" s="21">
        <f t="shared" si="3"/>
        <v>3.0788422247520204</v>
      </c>
      <c r="M8" s="21">
        <f>VLOOKUP(A8,'[1]Business Score'!$A:$BU,73,)</f>
        <v>6.7812134638865569</v>
      </c>
      <c r="N8" s="21">
        <f>IFERROR(B8/D8,"")</f>
        <v>0.56522458277783405</v>
      </c>
      <c r="O8" s="8">
        <f>IFERROR(R8/B8,"")</f>
        <v>4.271794871794872E-2</v>
      </c>
      <c r="P8" s="25">
        <f>VLOOKUP(A8,'[1]Valuation Sheet'!$B:$W,21,FALSE)</f>
        <v>1.7586997976452077</v>
      </c>
      <c r="Q8" s="26">
        <v>0.37637120772230226</v>
      </c>
      <c r="R8" s="10">
        <v>1.9991999999999999</v>
      </c>
    </row>
    <row r="9" spans="1:18" x14ac:dyDescent="0.25">
      <c r="A9" s="12" t="s">
        <v>13</v>
      </c>
      <c r="B9" s="2"/>
      <c r="C9" s="21"/>
      <c r="D9" s="21"/>
      <c r="E9" s="24"/>
      <c r="F9" s="21"/>
      <c r="G9" s="21"/>
      <c r="H9" s="21"/>
      <c r="I9" s="26"/>
      <c r="J9" s="34"/>
      <c r="K9" s="7"/>
      <c r="L9" s="21"/>
      <c r="M9" s="21"/>
      <c r="N9" s="20"/>
      <c r="O9" s="8" t="str">
        <f>IFERROR(R9/B9,"")</f>
        <v/>
      </c>
      <c r="P9" s="25"/>
      <c r="Q9" s="26"/>
      <c r="R9" s="10">
        <v>0</v>
      </c>
    </row>
    <row r="10" spans="1:18" x14ac:dyDescent="0.25">
      <c r="A10" s="14" t="s">
        <v>14</v>
      </c>
      <c r="B10" s="2" t="str">
        <f>IFERROR(VLOOKUP(A10,'[1]Valuation Sheet'!$B:$W,7,FALSE),"")</f>
        <v>3.20</v>
      </c>
      <c r="C10" s="21">
        <f>IFERROR(VLOOKUP(A10,'[1]Business Score'!$A:$O,15,FALSE),"")</f>
        <v>0.31064012345679054</v>
      </c>
      <c r="D10" s="21">
        <f>IFERROR(B10/VLOOKUP(A10,'[1]Business Score'!$A:$Q,17,FALSE),"")</f>
        <v>5.3155471499868661</v>
      </c>
      <c r="E10" s="24">
        <f>IFERROR(VLOOKUP(A10,'[1]Valuation Sheet'!$B:$W,2,FALSE),"")</f>
        <v>0.47921454728006996</v>
      </c>
      <c r="F10" s="21">
        <f>IF(IFERROR(VLOOKUP(A10,'[1]Valuation Sheet'!$B:$W,5,FALSE),"")&lt;0.2,0.2,IFERROR(VLOOKUP(A10,'[1]Valuation Sheet'!$B:$W,5,FALSE),""))</f>
        <v>2.7189519896076009</v>
      </c>
      <c r="G10" s="21">
        <f>IF(IFERROR(VLOOKUP(A10,'[1]Valuation Sheet'!$B:$W,4,FALSE),"")&lt;0.2,0.2,IFERROR(VLOOKUP(A10,'[1]Valuation Sheet'!$B:$W,4,FALSE),""))</f>
        <v>5.0114880450423254</v>
      </c>
      <c r="H10" s="21">
        <f t="shared" si="0"/>
        <v>3.6072740022089191</v>
      </c>
      <c r="I10" s="26" t="str">
        <f>VLOOKUP(A10,'[1]Valuation Sheet'!$B:$W,8,FALSE)</f>
        <v>FAIRLY PRICED</v>
      </c>
      <c r="J10" s="34" t="str">
        <f t="shared" si="1"/>
        <v/>
      </c>
      <c r="K10" s="7">
        <f t="shared" ref="K10" si="4">IFERROR(B10/C10,"")</f>
        <v>10.301309323440035</v>
      </c>
      <c r="L10" s="21">
        <f t="shared" ref="L10" si="5">IFERROR(B10/E10,"")</f>
        <v>6.6775936126367359</v>
      </c>
      <c r="M10" s="21">
        <f>VLOOKUP(A10,'[1]Business Score'!$A:$BU,73,)</f>
        <v>11.612389159736747</v>
      </c>
      <c r="N10" s="21">
        <f>IFERROR(B10/D10,"")</f>
        <v>0.60200764092703174</v>
      </c>
      <c r="O10" s="8">
        <f>IFERROR(R10/B10,"")</f>
        <v>7.8093749999999976E-2</v>
      </c>
      <c r="P10" s="25">
        <f>VLOOKUP(A10,'[1]Valuation Sheet'!$B:$W,21,FALSE)</f>
        <v>0.56609001407572657</v>
      </c>
      <c r="Q10" s="26">
        <f>P10/5</f>
        <v>0.11321800281514531</v>
      </c>
      <c r="R10" s="10">
        <v>0.24989999999999996</v>
      </c>
    </row>
    <row r="11" spans="1:18" x14ac:dyDescent="0.25">
      <c r="A11" s="12" t="s">
        <v>15</v>
      </c>
      <c r="B11" s="2"/>
      <c r="C11" s="21"/>
      <c r="D11" s="21"/>
      <c r="E11" s="24"/>
      <c r="F11" s="21"/>
      <c r="G11" s="21"/>
      <c r="H11" s="21"/>
      <c r="I11" s="26"/>
      <c r="J11" s="34"/>
      <c r="K11" s="7"/>
      <c r="L11" s="21"/>
      <c r="M11" s="21"/>
      <c r="N11" s="20"/>
      <c r="O11" s="8" t="str">
        <f>IFERROR(R11/B11,"")</f>
        <v/>
      </c>
      <c r="P11" s="25">
        <f>VLOOKUP(A11,'[1]Valuation Sheet'!$B:$W,21,FALSE)</f>
        <v>0</v>
      </c>
      <c r="Q11" s="26">
        <f>P11/5</f>
        <v>0</v>
      </c>
      <c r="R11" s="10">
        <v>0</v>
      </c>
    </row>
    <row r="12" spans="1:18" x14ac:dyDescent="0.25">
      <c r="A12" s="14" t="s">
        <v>16</v>
      </c>
      <c r="B12" s="2" t="str">
        <f>IFERROR(VLOOKUP(A12,'[1]Valuation Sheet'!$B:$W,7,FALSE),"")</f>
        <v>6.70</v>
      </c>
      <c r="C12" s="21">
        <f>IFERROR(VLOOKUP(A12,'[1]Business Score'!$A:$O,15,FALSE),"")</f>
        <v>2.6717605344585071</v>
      </c>
      <c r="D12" s="21">
        <f>IFERROR(B12/VLOOKUP(A12,'[1]Business Score'!$A:$Q,17,FALSE),"")</f>
        <v>16.714709361029971</v>
      </c>
      <c r="E12" s="24">
        <f>IFERROR(VLOOKUP(A12,'[1]Valuation Sheet'!$B:$W,2,FALSE),"")</f>
        <v>2.8073081140410721</v>
      </c>
      <c r="F12" s="21">
        <f>IF(IFERROR(VLOOKUP(A12,'[1]Valuation Sheet'!$B:$W,5,FALSE),"")&lt;0.2,0.2,IFERROR(VLOOKUP(A12,'[1]Valuation Sheet'!$B:$W,5,FALSE),""))</f>
        <v>13.509939419075531</v>
      </c>
      <c r="G12" s="21">
        <f>IF(IFERROR(VLOOKUP(A12,'[1]Valuation Sheet'!$B:$W,4,FALSE),"")&lt;0.2,0.2,IFERROR(VLOOKUP(A12,'[1]Valuation Sheet'!$B:$W,4,FALSE),""))</f>
        <v>24.901101654874843</v>
      </c>
      <c r="H12" s="21">
        <f t="shared" si="0"/>
        <v>9.67628207448913</v>
      </c>
      <c r="I12" s="26" t="str">
        <f>VLOOKUP(A12,'[1]Valuation Sheet'!$B:$W,8,FALSE)</f>
        <v>UNDERPRICED</v>
      </c>
      <c r="J12" s="34" t="str">
        <f t="shared" si="1"/>
        <v>BUY</v>
      </c>
      <c r="K12" s="7">
        <f t="shared" ref="K12" si="6">IFERROR(B12/C12,"")</f>
        <v>2.5077097717359265</v>
      </c>
      <c r="L12" s="21">
        <f t="shared" ref="L12" si="7">IFERROR(B12/E12,"")</f>
        <v>2.3866279467113656</v>
      </c>
      <c r="M12" s="21">
        <f>VLOOKUP(A12,'[1]Business Score'!$A:$BU,73,)</f>
        <v>3.621687628696951</v>
      </c>
      <c r="N12" s="21">
        <f t="shared" ref="N12:N23" si="8">IFERROR(B12/D12,"")</f>
        <v>0.40084454089407762</v>
      </c>
      <c r="O12" s="8">
        <f>IFERROR(R12/B12,"")</f>
        <v>7.2405970149253748E-2</v>
      </c>
      <c r="P12" s="25">
        <f>VLOOKUP(A12,'[1]Valuation Sheet'!$B:$W,21,FALSE)</f>
        <v>2.716582336548484</v>
      </c>
      <c r="Q12" s="26">
        <f>P12/5</f>
        <v>0.54331646730969685</v>
      </c>
      <c r="R12" s="10">
        <v>0.48512000000000011</v>
      </c>
    </row>
    <row r="13" spans="1:18" x14ac:dyDescent="0.25">
      <c r="A13" s="14" t="s">
        <v>17</v>
      </c>
      <c r="B13" s="2" t="str">
        <f>IFERROR(VLOOKUP(A13,'[1]Valuation Sheet'!$B:$W,7,FALSE),"")</f>
        <v>10.40</v>
      </c>
      <c r="C13" s="21">
        <f>IFERROR(VLOOKUP(A13,'[1]Business Score'!$A:$O,15,FALSE),"")</f>
        <v>4.1313735948241002</v>
      </c>
      <c r="D13" s="21">
        <f>IFERROR(B13/VLOOKUP(A13,'[1]Business Score'!$A:$Q,17,FALSE),"")</f>
        <v>30.843148136765961</v>
      </c>
      <c r="E13" s="24">
        <f>IFERROR(VLOOKUP(A13,'[1]Valuation Sheet'!$B:$W,2,FALSE),"")</f>
        <v>2.0399064983568334</v>
      </c>
      <c r="F13" s="21">
        <f>IF(IFERROR(VLOOKUP(A13,'[1]Valuation Sheet'!$B:$W,5,FALSE),"")&lt;0.2,0.2,IFERROR(VLOOKUP(A13,'[1]Valuation Sheet'!$B:$W,5,FALSE),""))</f>
        <v>12.77426286828193</v>
      </c>
      <c r="G13" s="21">
        <f>IF(IFERROR(VLOOKUP(A13,'[1]Valuation Sheet'!$B:$W,4,FALSE),"")&lt;0.2,0.2,IFERROR(VLOOKUP(A13,'[1]Valuation Sheet'!$B:$W,4,FALSE),""))</f>
        <v>23.54512543557713</v>
      </c>
      <c r="H13" s="21">
        <f t="shared" si="0"/>
        <v>25.395436614469602</v>
      </c>
      <c r="I13" s="26" t="str">
        <f>VLOOKUP(A13,'[1]Valuation Sheet'!$B:$W,8,FALSE)</f>
        <v>FAIRLY PRICED</v>
      </c>
      <c r="J13" s="34" t="str">
        <f t="shared" si="1"/>
        <v>BUY</v>
      </c>
      <c r="K13" s="7">
        <f t="shared" ref="K13:K23" si="9">IFERROR(B13/C13,"")</f>
        <v>2.5173225711248701</v>
      </c>
      <c r="L13" s="21">
        <f t="shared" ref="L13:L23" si="10">IFERROR(B13/E13,"")</f>
        <v>5.0982728906336208</v>
      </c>
      <c r="M13" s="21">
        <f>VLOOKUP(A13,'[1]Business Score'!$A:$BU,73,)</f>
        <v>6.1469717108822381</v>
      </c>
      <c r="N13" s="21">
        <f t="shared" si="8"/>
        <v>0.33718996367957937</v>
      </c>
      <c r="O13" s="8">
        <f>IFERROR(R13/B13,"")</f>
        <v>0</v>
      </c>
      <c r="P13" s="25">
        <f>VLOOKUP(A13,'[1]Valuation Sheet'!$B:$W,21,FALSE)</f>
        <v>1.2639543688054933</v>
      </c>
      <c r="Q13" s="26">
        <f>P13/5</f>
        <v>0.25279087376109866</v>
      </c>
      <c r="R13" s="10">
        <v>0</v>
      </c>
    </row>
    <row r="14" spans="1:18" x14ac:dyDescent="0.25">
      <c r="A14" s="14" t="s">
        <v>18</v>
      </c>
      <c r="B14" s="2" t="str">
        <f>IFERROR(VLOOKUP(A14,'[1]Valuation Sheet'!$B:$W,7,FALSE),"")</f>
        <v>6.20</v>
      </c>
      <c r="C14" s="21">
        <f>IFERROR(VLOOKUP(A14,'[1]Business Score'!$A:$O,15,FALSE),"")</f>
        <v>1.6641782729805015</v>
      </c>
      <c r="D14" s="21">
        <f>IFERROR(B14/VLOOKUP(A14,'[1]Business Score'!$A:$Q,17,FALSE),"")</f>
        <v>16.220136564202431</v>
      </c>
      <c r="E14" s="24">
        <f>IFERROR(VLOOKUP(A14,'[1]Valuation Sheet'!$B:$W,2,FALSE),"")</f>
        <v>1.7087736427240814</v>
      </c>
      <c r="F14" s="21">
        <f>IF(IFERROR(VLOOKUP(A14,'[1]Valuation Sheet'!$B:$W,5,FALSE),"")&lt;0.2,0.2,IFERROR(VLOOKUP(A14,'[1]Valuation Sheet'!$B:$W,5,FALSE),""))</f>
        <v>10.008473424480313</v>
      </c>
      <c r="G14" s="21">
        <f>IF(IFERROR(VLOOKUP(A14,'[1]Valuation Sheet'!$B:$W,4,FALSE),"")&lt;0.2,0.2,IFERROR(VLOOKUP(A14,'[1]Valuation Sheet'!$B:$W,4,FALSE),""))</f>
        <v>18.447308046489489</v>
      </c>
      <c r="H14" s="21">
        <f t="shared" si="0"/>
        <v>15.970521865128239</v>
      </c>
      <c r="I14" s="26" t="str">
        <f>VLOOKUP(A14,'[1]Valuation Sheet'!$B:$W,8,FALSE)</f>
        <v>UNDERPRICED</v>
      </c>
      <c r="J14" s="34" t="str">
        <f t="shared" si="1"/>
        <v>BUY</v>
      </c>
      <c r="K14" s="7">
        <f t="shared" si="9"/>
        <v>3.7255623995715048</v>
      </c>
      <c r="L14" s="21">
        <f t="shared" si="10"/>
        <v>3.6283331185493508</v>
      </c>
      <c r="M14" s="21">
        <f>VLOOKUP(A14,'[1]Business Score'!$A:$BU,73,)</f>
        <v>9.5966412519768305</v>
      </c>
      <c r="N14" s="21">
        <f t="shared" si="8"/>
        <v>0.3822409247578899</v>
      </c>
      <c r="O14" s="8">
        <f>IFERROR(R14/B14,"")</f>
        <v>4.0074193548387087E-2</v>
      </c>
      <c r="P14" s="25">
        <f>VLOOKUP(A14,'[1]Valuation Sheet'!$B:$W,21,FALSE)</f>
        <v>1.9753722655628208</v>
      </c>
      <c r="Q14" s="26">
        <f>P14/5</f>
        <v>0.39507445311256417</v>
      </c>
      <c r="R14" s="10">
        <v>0.24845999999999996</v>
      </c>
    </row>
    <row r="15" spans="1:18" x14ac:dyDescent="0.25">
      <c r="A15" s="14" t="s">
        <v>19</v>
      </c>
      <c r="B15" s="2" t="str">
        <f>IFERROR(VLOOKUP(A15,'[1]Valuation Sheet'!$B:$W,7,FALSE),"")</f>
        <v>1.58</v>
      </c>
      <c r="C15" s="21">
        <f>IFERROR(VLOOKUP(A15,'[1]Business Score'!$A:$O,15,FALSE),"")</f>
        <v>0.75613777777777902</v>
      </c>
      <c r="D15" s="21">
        <f>IFERROR(B15/VLOOKUP(A15,'[1]Business Score'!$A:$Q,17,FALSE),"")</f>
        <v>9.3731801300505033</v>
      </c>
      <c r="E15" s="24">
        <f>IFERROR(VLOOKUP(A15,'[1]Valuation Sheet'!$B:$W,2,FALSE),"")</f>
        <v>0.74316599165087716</v>
      </c>
      <c r="F15" s="21">
        <f>IF(IFERROR(VLOOKUP(A15,'[1]Valuation Sheet'!$B:$W,5,FALSE),"")&lt;0.2,0.2,IFERROR(VLOOKUP(A15,'[1]Valuation Sheet'!$B:$W,5,FALSE),""))</f>
        <v>5.4663216741579106</v>
      </c>
      <c r="G15" s="21">
        <f>IF(IFERROR(VLOOKUP(A15,'[1]Valuation Sheet'!$B:$W,4,FALSE),"")&lt;0.2,0.2,IFERROR(VLOOKUP(A15,'[1]Valuation Sheet'!$B:$W,4,FALSE),""))</f>
        <v>10.075354704719032</v>
      </c>
      <c r="H15" s="21">
        <f t="shared" si="0"/>
        <v>3.1274740176596922</v>
      </c>
      <c r="I15" s="26" t="str">
        <f>VLOOKUP(A15,'[1]Valuation Sheet'!$B:$W,8,FALSE)</f>
        <v>UNDERPRICED</v>
      </c>
      <c r="J15" s="34" t="str">
        <f t="shared" si="1"/>
        <v>BUY</v>
      </c>
      <c r="K15" s="7">
        <f t="shared" si="9"/>
        <v>2.0895662753995419</v>
      </c>
      <c r="L15" s="21">
        <f t="shared" si="10"/>
        <v>2.1260391591522785</v>
      </c>
      <c r="M15" s="21">
        <f>VLOOKUP(A15,'[1]Business Score'!$A:$BU,73,)</f>
        <v>4.1361166041075972</v>
      </c>
      <c r="N15" s="21">
        <f t="shared" si="8"/>
        <v>0.16856605528517535</v>
      </c>
      <c r="O15" s="8">
        <f>IFERROR(R15/B15,"")</f>
        <v>6.3313291139240488E-2</v>
      </c>
      <c r="P15" s="25">
        <f>VLOOKUP(A15,'[1]Valuation Sheet'!$B:$W,21,FALSE)</f>
        <v>5.3768067751386281</v>
      </c>
      <c r="Q15" s="26">
        <f>P15/5</f>
        <v>1.0753613550277257</v>
      </c>
      <c r="R15" s="10">
        <v>0.10003499999999999</v>
      </c>
    </row>
    <row r="16" spans="1:18" x14ac:dyDescent="0.25">
      <c r="A16" s="14" t="s">
        <v>20</v>
      </c>
      <c r="B16" s="2" t="str">
        <f>IFERROR(VLOOKUP(A16,'[1]Valuation Sheet'!$B:$W,7,FALSE),"")</f>
        <v>1.60</v>
      </c>
      <c r="C16" s="21">
        <f>IFERROR(VLOOKUP(A16,'[1]Business Score'!$A:$O,15,FALSE),"")</f>
        <v>0.79137038315498787</v>
      </c>
      <c r="D16" s="21">
        <f>IFERROR(B16/VLOOKUP(A16,'[1]Business Score'!$A:$Q,17,FALSE),"")</f>
        <v>6.9724076406851694</v>
      </c>
      <c r="E16" s="24">
        <f>IFERROR(VLOOKUP(A16,'[1]Valuation Sheet'!$B:$W,2,FALSE),"")</f>
        <v>0.68564039263203647</v>
      </c>
      <c r="F16" s="21">
        <f>IF(IFERROR(VLOOKUP(A16,'[1]Valuation Sheet'!$B:$W,5,FALSE),"")&lt;0.2,0.2,IFERROR(VLOOKUP(A16,'[1]Valuation Sheet'!$B:$W,5,FALSE),""))</f>
        <v>4.2994067827888536</v>
      </c>
      <c r="G16" s="21">
        <f>IF(IFERROR(VLOOKUP(A16,'[1]Valuation Sheet'!$B:$W,4,FALSE),"")&lt;0.2,0.2,IFERROR(VLOOKUP(A16,'[1]Valuation Sheet'!$B:$W,4,FALSE),""))</f>
        <v>7.9245333404470308</v>
      </c>
      <c r="H16" s="21">
        <f t="shared" si="0"/>
        <v>2.4892128598343874</v>
      </c>
      <c r="I16" s="26" t="str">
        <f>VLOOKUP(A16,'[1]Valuation Sheet'!$B:$W,8,FALSE)</f>
        <v>UNDERPRICED</v>
      </c>
      <c r="J16" s="34" t="str">
        <f t="shared" si="1"/>
        <v>BUY</v>
      </c>
      <c r="K16" s="7">
        <f t="shared" si="9"/>
        <v>2.0218092994853007</v>
      </c>
      <c r="L16" s="21">
        <f t="shared" si="10"/>
        <v>2.3335848021700119</v>
      </c>
      <c r="M16" s="21">
        <f>VLOOKUP(A16,'[1]Business Score'!$A:$BU,73,)</f>
        <v>3.145446067757228</v>
      </c>
      <c r="N16" s="21">
        <f t="shared" si="8"/>
        <v>0.22947596905604478</v>
      </c>
      <c r="O16" s="8">
        <f>IFERROR(R16/B16,"")</f>
        <v>6.9046874999999994E-2</v>
      </c>
      <c r="P16" s="25">
        <f>VLOOKUP(A16,'[1]Valuation Sheet'!$B:$W,21,FALSE)</f>
        <v>3.9528333377793938</v>
      </c>
      <c r="Q16" s="26">
        <f>P16/5</f>
        <v>0.79056666755587879</v>
      </c>
      <c r="R16" s="10">
        <v>0.11047499999999999</v>
      </c>
    </row>
    <row r="17" spans="1:18" x14ac:dyDescent="0.25">
      <c r="A17" s="14" t="s">
        <v>21</v>
      </c>
      <c r="B17" s="2" t="str">
        <f>IFERROR(VLOOKUP(A17,'[1]Valuation Sheet'!$B:$W,7,FALSE),"")</f>
        <v>29.00</v>
      </c>
      <c r="C17" s="21">
        <f>IFERROR(VLOOKUP(A17,'[1]Business Score'!$A:$O,15,FALSE),"")</f>
        <v>6.2738564050288845</v>
      </c>
      <c r="D17" s="21">
        <f>IFERROR(B17/VLOOKUP(A17,'[1]Business Score'!$A:$Q,17,FALSE),"")</f>
        <v>18.12356582643374</v>
      </c>
      <c r="E17" s="24">
        <f>IFERROR(VLOOKUP(A17,'[1]Valuation Sheet'!$B:$W,2,FALSE),"")</f>
        <v>5.3430913170867429</v>
      </c>
      <c r="F17" s="21">
        <f>IF(IFERROR(VLOOKUP(A17,'[1]Valuation Sheet'!$B:$W,5,FALSE),"")&lt;0.2,0.2,IFERROR(VLOOKUP(A17,'[1]Valuation Sheet'!$B:$W,5,FALSE),""))</f>
        <v>20.94029326150326</v>
      </c>
      <c r="G17" s="21">
        <f>IF(IFERROR(VLOOKUP(A17,'[1]Valuation Sheet'!$B:$W,4,FALSE),"")&lt;0.2,0.2,IFERROR(VLOOKUP(A17,'[1]Valuation Sheet'!$B:$W,4,FALSE),""))</f>
        <v>38.596499585433719</v>
      </c>
      <c r="H17" s="21">
        <f t="shared" si="0"/>
        <v>28.262113920049586</v>
      </c>
      <c r="I17" s="26" t="str">
        <f>VLOOKUP(A17,'[1]Valuation Sheet'!$B:$W,8,FALSE)</f>
        <v>OVERPRICED</v>
      </c>
      <c r="J17" s="34" t="str">
        <f t="shared" si="1"/>
        <v/>
      </c>
      <c r="K17" s="7">
        <f t="shared" si="9"/>
        <v>4.6223563511518533</v>
      </c>
      <c r="L17" s="21">
        <f t="shared" si="10"/>
        <v>5.427569599505162</v>
      </c>
      <c r="M17" s="21">
        <f>VLOOKUP(A17,'[1]Business Score'!$A:$BU,73,)</f>
        <v>4.5047435094937383</v>
      </c>
      <c r="N17" s="21">
        <f t="shared" si="8"/>
        <v>1.600126612926396</v>
      </c>
      <c r="O17" s="8">
        <f>IFERROR(R17/B17,"")</f>
        <v>9.4396551724137925E-2</v>
      </c>
      <c r="P17" s="25">
        <f>VLOOKUP(A17,'[1]Valuation Sheet'!$B:$W,21,FALSE)</f>
        <v>0.33091377880805917</v>
      </c>
      <c r="Q17" s="26">
        <f>P17/5</f>
        <v>6.6182755761611839E-2</v>
      </c>
      <c r="R17" s="10">
        <v>2.7374999999999998</v>
      </c>
    </row>
    <row r="18" spans="1:18" x14ac:dyDescent="0.25">
      <c r="A18" s="14" t="s">
        <v>22</v>
      </c>
      <c r="B18" s="2" t="str">
        <f>IFERROR(VLOOKUP(A18,'[1]Valuation Sheet'!$B:$W,7,FALSE),"")</f>
        <v>40.25</v>
      </c>
      <c r="C18" s="21">
        <f>IFERROR(VLOOKUP(A18,'[1]Business Score'!$A:$O,15,FALSE),"")</f>
        <v>7.26953125</v>
      </c>
      <c r="D18" s="21">
        <f>IFERROR(B18/VLOOKUP(A18,'[1]Business Score'!$A:$Q,17,FALSE),"")</f>
        <v>24.790801680715461</v>
      </c>
      <c r="E18" s="24">
        <f>IFERROR(VLOOKUP(A18,'[1]Valuation Sheet'!$B:$W,2,FALSE),"")</f>
        <v>4.9080345703689732</v>
      </c>
      <c r="F18" s="21">
        <f>IF(IFERROR(VLOOKUP(A18,'[1]Valuation Sheet'!$B:$W,5,FALSE),"")&lt;0.2,0.2,IFERROR(VLOOKUP(A18,'[1]Valuation Sheet'!$B:$W,5,FALSE),""))</f>
        <v>19.6632337583723</v>
      </c>
      <c r="G18" s="21">
        <f>IF(IFERROR(VLOOKUP(A18,'[1]Valuation Sheet'!$B:$W,4,FALSE),"")&lt;0.2,0.2,IFERROR(VLOOKUP(A18,'[1]Valuation Sheet'!$B:$W,4,FALSE),""))</f>
        <v>36.242663086219864</v>
      </c>
      <c r="H18" s="21">
        <f t="shared" si="0"/>
        <v>56.591894643038451</v>
      </c>
      <c r="I18" s="26" t="str">
        <f>VLOOKUP(A18,'[1]Valuation Sheet'!$B:$W,8,FALSE)</f>
        <v>OVERPRICED</v>
      </c>
      <c r="J18" s="34" t="str">
        <f t="shared" si="1"/>
        <v/>
      </c>
      <c r="K18" s="7">
        <f t="shared" si="9"/>
        <v>5.5368081676517997</v>
      </c>
      <c r="L18" s="21">
        <f t="shared" si="10"/>
        <v>8.2008387314545974</v>
      </c>
      <c r="M18" s="21">
        <f>VLOOKUP(A18,'[1]Business Score'!$A:$BU,73,)</f>
        <v>7.7848065709929299</v>
      </c>
      <c r="N18" s="21">
        <f t="shared" si="8"/>
        <v>1.6235860589901823</v>
      </c>
      <c r="O18" s="8">
        <f>IFERROR(R18/B18,"")</f>
        <v>3.7715527950310565E-2</v>
      </c>
      <c r="P18" s="25">
        <f>VLOOKUP(A18,'[1]Valuation Sheet'!$B:$W,21,FALSE)</f>
        <v>-9.9561165559754916E-2</v>
      </c>
      <c r="Q18" s="26">
        <f>P18/5</f>
        <v>-1.9912233111950985E-2</v>
      </c>
      <c r="R18" s="10">
        <v>1.5180500000000001</v>
      </c>
    </row>
    <row r="19" spans="1:18" x14ac:dyDescent="0.25">
      <c r="A19" s="14" t="s">
        <v>23</v>
      </c>
      <c r="B19" s="2" t="str">
        <f>IFERROR(VLOOKUP(A19,'[1]Valuation Sheet'!$B:$W,7,FALSE),"")</f>
        <v>2.30</v>
      </c>
      <c r="C19" s="21">
        <f>IFERROR(VLOOKUP(A19,'[1]Business Score'!$A:$O,15,FALSE),"")</f>
        <v>0.3201806182702327</v>
      </c>
      <c r="D19" s="21">
        <f>IFERROR(B19/VLOOKUP(A19,'[1]Business Score'!$A:$Q,17,FALSE),"")</f>
        <v>3.3389442559293201</v>
      </c>
      <c r="E19" s="24">
        <f>IFERROR(VLOOKUP(A19,'[1]Valuation Sheet'!$B:$W,2,FALSE),"")</f>
        <v>0.3884192570181717</v>
      </c>
      <c r="F19" s="21">
        <f>IF(IFERROR(VLOOKUP(A19,'[1]Valuation Sheet'!$B:$W,5,FALSE),"")&lt;0.2,0.2,IFERROR(VLOOKUP(A19,'[1]Valuation Sheet'!$B:$W,5,FALSE),""))</f>
        <v>2.2885014203348204</v>
      </c>
      <c r="G19" s="21">
        <f>IF(IFERROR(VLOOKUP(A19,'[1]Valuation Sheet'!$B:$W,4,FALSE),"")&lt;0.2,0.2,IFERROR(VLOOKUP(A19,'[1]Valuation Sheet'!$B:$W,4,FALSE),""))</f>
        <v>4.218094895719549</v>
      </c>
      <c r="H19" s="21">
        <f t="shared" si="0"/>
        <v>1.8471369145597925</v>
      </c>
      <c r="I19" s="26" t="str">
        <f>VLOOKUP(A19,'[1]Valuation Sheet'!$B:$W,8,FALSE)</f>
        <v>FAIRLY PRICED</v>
      </c>
      <c r="J19" s="34" t="str">
        <f t="shared" si="1"/>
        <v/>
      </c>
      <c r="K19" s="7">
        <f t="shared" si="9"/>
        <v>7.1834454328487745</v>
      </c>
      <c r="L19" s="21">
        <f t="shared" si="10"/>
        <v>5.9214365880227131</v>
      </c>
      <c r="M19" s="21">
        <f>VLOOKUP(A19,'[1]Business Score'!$A:$BU,73,)</f>
        <v>5.7690466229308344</v>
      </c>
      <c r="N19" s="21">
        <f t="shared" si="8"/>
        <v>0.68884049079754595</v>
      </c>
      <c r="O19" s="8">
        <f>IFERROR(R19/B19,"")</f>
        <v>8.6608695652173918E-3</v>
      </c>
      <c r="P19" s="25">
        <f>VLOOKUP(A19,'[1]Valuation Sheet'!$B:$W,21,FALSE)</f>
        <v>0.83395430248676061</v>
      </c>
      <c r="Q19" s="26">
        <f>P19/5</f>
        <v>0.16679086049735212</v>
      </c>
      <c r="R19" s="10">
        <v>1.992E-2</v>
      </c>
    </row>
    <row r="20" spans="1:18" x14ac:dyDescent="0.25">
      <c r="A20" s="14" t="s">
        <v>24</v>
      </c>
      <c r="B20" s="2" t="str">
        <f>IFERROR(VLOOKUP(A20,'[1]Valuation Sheet'!$B:$W,7,FALSE),"")</f>
        <v>6.05</v>
      </c>
      <c r="C20" s="21">
        <f>IFERROR(VLOOKUP(A20,'[1]Business Score'!$A:$O,15,FALSE),"")</f>
        <v>2.2984502923976606</v>
      </c>
      <c r="D20" s="21">
        <f>IFERROR(B20/VLOOKUP(A20,'[1]Business Score'!$A:$Q,17,FALSE),"")</f>
        <v>14.943134306354121</v>
      </c>
      <c r="E20" s="24">
        <f>IFERROR(VLOOKUP(A20,'[1]Valuation Sheet'!$B:$W,2,FALSE),"")</f>
        <v>2.5161935428943871</v>
      </c>
      <c r="F20" s="21">
        <f>IF(IFERROR(VLOOKUP(A20,'[1]Valuation Sheet'!$B:$W,5,FALSE),"")&lt;0.2,0.2,IFERROR(VLOOKUP(A20,'[1]Valuation Sheet'!$B:$W,5,FALSE),""))</f>
        <v>12.16783791193089</v>
      </c>
      <c r="G20" s="21">
        <f>IF(IFERROR(VLOOKUP(A20,'[1]Valuation Sheet'!$B:$W,4,FALSE),"")&lt;0.2,0.2,IFERROR(VLOOKUP(A20,'[1]Valuation Sheet'!$B:$W,4,FALSE),""))</f>
        <v>22.427381749559657</v>
      </c>
      <c r="H20" s="21">
        <f t="shared" si="0"/>
        <v>7.8039583240214538</v>
      </c>
      <c r="I20" s="26" t="str">
        <f>VLOOKUP(A20,'[1]Valuation Sheet'!$B:$W,8,FALSE)</f>
        <v>UNDERPRICED</v>
      </c>
      <c r="J20" s="34" t="str">
        <f t="shared" si="1"/>
        <v>BUY</v>
      </c>
      <c r="K20" s="7">
        <f t="shared" si="9"/>
        <v>2.63220832750264</v>
      </c>
      <c r="L20" s="21">
        <f t="shared" si="10"/>
        <v>2.4044255327993018</v>
      </c>
      <c r="M20" s="21">
        <f>VLOOKUP(A20,'[1]Business Score'!$A:$BU,73,)</f>
        <v>3.3953130723922009</v>
      </c>
      <c r="N20" s="21">
        <f t="shared" si="8"/>
        <v>0.40486820743004487</v>
      </c>
      <c r="O20" s="8">
        <f>IFERROR(R20/B20,"")</f>
        <v>0.14052892561983471</v>
      </c>
      <c r="P20" s="25">
        <f>VLOOKUP(A20,'[1]Valuation Sheet'!$B:$W,21,FALSE)</f>
        <v>2.7070052478611006</v>
      </c>
      <c r="Q20" s="26">
        <f>P20/5</f>
        <v>0.54140104957222013</v>
      </c>
      <c r="R20" s="10">
        <v>0.85019999999999996</v>
      </c>
    </row>
    <row r="21" spans="1:18" x14ac:dyDescent="0.25">
      <c r="A21" s="14" t="s">
        <v>25</v>
      </c>
      <c r="B21" s="2" t="str">
        <f>IFERROR(VLOOKUP(A21,'[1]Valuation Sheet'!$B:$W,7,FALSE),"")</f>
        <v>6.85</v>
      </c>
      <c r="C21" s="21">
        <f>IFERROR(VLOOKUP(A21,'[1]Business Score'!$A:$O,15,FALSE),"")</f>
        <v>0.63368818681318684</v>
      </c>
      <c r="D21" s="21">
        <f>IFERROR(B21/VLOOKUP(A21,'[1]Business Score'!$A:$Q,17,FALSE),"")</f>
        <v>8.2288695800323701</v>
      </c>
      <c r="E21" s="24">
        <f>IFERROR(VLOOKUP(A21,'[1]Valuation Sheet'!$B:$W,2,FALSE),"")</f>
        <v>0.82352000238526446</v>
      </c>
      <c r="F21" s="21">
        <f>IF(IFERROR(VLOOKUP(A21,'[1]Valuation Sheet'!$B:$W,5,FALSE),"")&lt;0.2,0.2,IFERROR(VLOOKUP(A21,'[1]Valuation Sheet'!$B:$W,5,FALSE),""))</f>
        <v>5.0505382682267124</v>
      </c>
      <c r="G21" s="21">
        <f>IF(IFERROR(VLOOKUP(A21,'[1]Valuation Sheet'!$B:$W,4,FALSE),"")&lt;0.2,0.2,IFERROR(VLOOKUP(A21,'[1]Valuation Sheet'!$B:$W,4,FALSE),""))</f>
        <v>9.3089956163219263</v>
      </c>
      <c r="H21" s="21">
        <f t="shared" si="0"/>
        <v>7.2671646484782935</v>
      </c>
      <c r="I21" s="26" t="str">
        <f>VLOOKUP(A21,'[1]Valuation Sheet'!$B:$W,8,FALSE)</f>
        <v>OVERPRICED</v>
      </c>
      <c r="J21" s="34" t="str">
        <f t="shared" si="1"/>
        <v/>
      </c>
      <c r="K21" s="7">
        <f t="shared" si="9"/>
        <v>10.809732834769413</v>
      </c>
      <c r="L21" s="21">
        <f t="shared" si="10"/>
        <v>8.3179521810757286</v>
      </c>
      <c r="M21" s="21">
        <f>VLOOKUP(A21,'[1]Business Score'!$A:$BU,73,)</f>
        <v>11.468045009683406</v>
      </c>
      <c r="N21" s="21">
        <f t="shared" si="8"/>
        <v>0.83243511558644168</v>
      </c>
      <c r="O21" s="8">
        <f>IFERROR(R21/B21,"")</f>
        <v>0</v>
      </c>
      <c r="P21" s="25">
        <f>VLOOKUP(A21,'[1]Valuation Sheet'!$B:$W,21,FALSE)</f>
        <v>0.35897746223677762</v>
      </c>
      <c r="Q21" s="26">
        <f>P21/5</f>
        <v>7.179549244735553E-2</v>
      </c>
      <c r="R21" s="10">
        <v>0</v>
      </c>
    </row>
    <row r="22" spans="1:18" x14ac:dyDescent="0.25">
      <c r="A22" s="14" t="s">
        <v>26</v>
      </c>
      <c r="B22" s="2" t="str">
        <f>IFERROR(VLOOKUP(A22,'[1]Valuation Sheet'!$B:$W,7,FALSE),"")</f>
        <v>0.61</v>
      </c>
      <c r="C22" s="21">
        <f>IFERROR(VLOOKUP(A22,'[1]Business Score'!$A:$O,15,FALSE),"")</f>
        <v>8.6243686803214911E-2</v>
      </c>
      <c r="D22" s="21">
        <f>IFERROR(B22/VLOOKUP(A22,'[1]Business Score'!$A:$Q,17,FALSE),"")</f>
        <v>1.3413871268688964</v>
      </c>
      <c r="E22" s="24">
        <f>IFERROR(VLOOKUP(A22,'[1]Valuation Sheet'!$B:$W,2,FALSE),"")</f>
        <v>8.6223141040499163E-2</v>
      </c>
      <c r="F22" s="21">
        <f>IF(IFERROR(VLOOKUP(A22,'[1]Valuation Sheet'!$B:$W,5,FALSE),"")&lt;0.2,0.2,IFERROR(VLOOKUP(A22,'[1]Valuation Sheet'!$B:$W,5,FALSE),""))</f>
        <v>0.71350581803424051</v>
      </c>
      <c r="G22" s="21">
        <f>IF(IFERROR(VLOOKUP(A22,'[1]Valuation Sheet'!$B:$W,4,FALSE),"")&lt;0.2,0.2,IFERROR(VLOOKUP(A22,'[1]Valuation Sheet'!$B:$W,4,FALSE),""))</f>
        <v>1.315111811761998</v>
      </c>
      <c r="H22" s="21">
        <f t="shared" si="0"/>
        <v>1.0504686847642632</v>
      </c>
      <c r="I22" s="26" t="str">
        <f>VLOOKUP(A22,'[1]Valuation Sheet'!$B:$W,8,FALSE)</f>
        <v>FAIRLY PRICED</v>
      </c>
      <c r="J22" s="34" t="str">
        <f t="shared" si="1"/>
        <v>BUY</v>
      </c>
      <c r="K22" s="7">
        <f t="shared" si="9"/>
        <v>7.0729814854953643</v>
      </c>
      <c r="L22" s="21">
        <f t="shared" si="10"/>
        <v>7.0746668775785135</v>
      </c>
      <c r="M22" s="21">
        <f>VLOOKUP(A22,'[1]Business Score'!$A:$BU,73,)</f>
        <v>12.180238620377542</v>
      </c>
      <c r="N22" s="21">
        <f t="shared" si="8"/>
        <v>0.45475313411116386</v>
      </c>
      <c r="O22" s="8">
        <f>IFERROR(R22/B22,"")</f>
        <v>0</v>
      </c>
      <c r="P22" s="25">
        <f>VLOOKUP(A22,'[1]Valuation Sheet'!$B:$W,21,FALSE)</f>
        <v>1.1559210028885212</v>
      </c>
      <c r="Q22" s="26">
        <f>P22/5</f>
        <v>0.23118420057770422</v>
      </c>
      <c r="R22" s="10">
        <v>0</v>
      </c>
    </row>
    <row r="23" spans="1:18" x14ac:dyDescent="0.25">
      <c r="A23" s="14" t="s">
        <v>27</v>
      </c>
      <c r="B23" s="2" t="str">
        <f>IFERROR(VLOOKUP(A23,'[1]Valuation Sheet'!$B:$W,7,FALSE),"")</f>
        <v>19.35</v>
      </c>
      <c r="C23" s="21">
        <f>IFERROR(VLOOKUP(A23,'[1]Business Score'!$A:$O,15,FALSE),"")</f>
        <v>6.16</v>
      </c>
      <c r="D23" s="21">
        <f>IFERROR(B23/VLOOKUP(A23,'[1]Business Score'!$A:$Q,17,FALSE),"")</f>
        <v>27.320655375934649</v>
      </c>
      <c r="E23" s="24">
        <f>IFERROR(VLOOKUP(A23,'[1]Valuation Sheet'!$B:$W,2,FALSE),"")</f>
        <v>5.6430292270488405</v>
      </c>
      <c r="F23" s="21">
        <f>IF(IFERROR(VLOOKUP(A23,'[1]Valuation Sheet'!$B:$W,5,FALSE),"")&lt;0.2,0.2,IFERROR(VLOOKUP(A23,'[1]Valuation Sheet'!$B:$W,5,FALSE),""))</f>
        <v>24.75155442375236</v>
      </c>
      <c r="G23" s="21">
        <f>IF(IFERROR(VLOOKUP(A23,'[1]Valuation Sheet'!$B:$W,4,FALSE),"")&lt;0.2,0.2,IFERROR(VLOOKUP(A23,'[1]Valuation Sheet'!$B:$W,4,FALSE),""))</f>
        <v>45.621298046072226</v>
      </c>
      <c r="H23" s="21">
        <f t="shared" si="0"/>
        <v>29.21466471822956</v>
      </c>
      <c r="I23" s="26" t="str">
        <f>VLOOKUP(A23,'[1]Valuation Sheet'!$B:$W,8,FALSE)</f>
        <v>UNDERPRICED</v>
      </c>
      <c r="J23" s="34" t="str">
        <f t="shared" si="1"/>
        <v>BUY</v>
      </c>
      <c r="K23" s="7">
        <f t="shared" si="9"/>
        <v>3.1412337662337664</v>
      </c>
      <c r="L23" s="21">
        <f t="shared" si="10"/>
        <v>3.4290093532121495</v>
      </c>
      <c r="M23" s="21">
        <f>VLOOKUP(A23,'[1]Business Score'!$A:$BU,73,)</f>
        <v>4.7426403763359675</v>
      </c>
      <c r="N23" s="21">
        <f t="shared" si="8"/>
        <v>0.70825533771947558</v>
      </c>
      <c r="O23" s="8">
        <f>IFERROR(R23/B23,"")</f>
        <v>0.14466666666666667</v>
      </c>
      <c r="P23" s="25">
        <f>VLOOKUP(A23,'[1]Valuation Sheet'!$B:$W,21,FALSE)</f>
        <v>1.3576898215024404</v>
      </c>
      <c r="Q23" s="26">
        <f>P23/5</f>
        <v>0.2715379643004881</v>
      </c>
      <c r="R23" s="10">
        <v>2.7993000000000001</v>
      </c>
    </row>
    <row r="24" spans="1:18" x14ac:dyDescent="0.25">
      <c r="A24" s="12" t="s">
        <v>28</v>
      </c>
      <c r="B24" s="2"/>
      <c r="C24" s="21"/>
      <c r="D24" s="21"/>
      <c r="E24" s="24"/>
      <c r="F24" s="21"/>
      <c r="G24" s="21"/>
      <c r="H24" s="21"/>
      <c r="I24" s="26"/>
      <c r="J24" s="34"/>
      <c r="K24" s="7"/>
      <c r="L24" s="21"/>
      <c r="M24" s="21"/>
      <c r="N24" s="20"/>
      <c r="O24" s="8" t="str">
        <f>IFERROR(R24/B24,"")</f>
        <v/>
      </c>
      <c r="P24" s="25"/>
      <c r="Q24" s="26"/>
      <c r="R24" s="10">
        <v>0</v>
      </c>
    </row>
    <row r="25" spans="1:18" x14ac:dyDescent="0.25">
      <c r="A25" s="14" t="s">
        <v>29</v>
      </c>
      <c r="B25" s="2" t="str">
        <f>IFERROR(VLOOKUP(A25,'[1]Valuation Sheet'!$B:$W,7,FALSE),"")</f>
        <v>1.69</v>
      </c>
      <c r="C25" s="21">
        <f>IFERROR(VLOOKUP(A25,'[1]Business Score'!$A:$O,15,FALSE),"")</f>
        <v>-3.1274968071519853E-2</v>
      </c>
      <c r="D25" s="21">
        <f>IFERROR(B25/VLOOKUP(A25,'[1]Business Score'!$A:$Q,17,FALSE),"")</f>
        <v>1.0134779054916987</v>
      </c>
      <c r="E25" s="24">
        <f>IFERROR(VLOOKUP(A25,'[1]Valuation Sheet'!$B:$W,2,FALSE),"")</f>
        <v>-2.4945390141571503E-3</v>
      </c>
      <c r="F25" s="21">
        <f>IF(IFERROR(VLOOKUP(A25,'[1]Valuation Sheet'!$B:$W,5,FALSE),"")&lt;0.2,0.2,IFERROR(VLOOKUP(A25,'[1]Valuation Sheet'!$B:$W,5,FALSE),""))</f>
        <v>0.54308921502346508</v>
      </c>
      <c r="G25" s="21">
        <f>IF(IFERROR(VLOOKUP(A25,'[1]Valuation Sheet'!$B:$W,4,FALSE),"")&lt;0.2,0.2,IFERROR(VLOOKUP(A25,'[1]Valuation Sheet'!$B:$W,4,FALSE),""))</f>
        <v>1.0010052104209128</v>
      </c>
      <c r="H25" s="21">
        <f t="shared" si="0"/>
        <v>-2.7351394846893138</v>
      </c>
      <c r="I25" s="26" t="str">
        <f>VLOOKUP(A25,'[1]Valuation Sheet'!$B:$W,8,FALSE)</f>
        <v>OVERPRICED</v>
      </c>
      <c r="J25" s="34" t="str">
        <f t="shared" si="1"/>
        <v/>
      </c>
      <c r="K25" s="7">
        <f t="shared" ref="K25" si="11">IFERROR(B25/C25,"")</f>
        <v>-54.03682574943943</v>
      </c>
      <c r="L25" s="21">
        <f t="shared" ref="L25" si="12">IFERROR(B25/E25,"")</f>
        <v>-677.47988322043284</v>
      </c>
      <c r="M25" s="21">
        <f>VLOOKUP(A25,'[1]Business Score'!$A:$BU,73,)</f>
        <v>87.454589192052069</v>
      </c>
      <c r="N25" s="21">
        <f>IFERROR(B25/D25,"")</f>
        <v>1.667525252245218</v>
      </c>
      <c r="O25" s="8">
        <f>IFERROR(R25/B25,"")</f>
        <v>0</v>
      </c>
      <c r="P25" s="25">
        <f>VLOOKUP(A25,'[1]Valuation Sheet'!$B:$W,21,FALSE)</f>
        <v>-0.40768922460301016</v>
      </c>
      <c r="Q25" s="26">
        <f>P25/5</f>
        <v>-8.1537844920602037E-2</v>
      </c>
      <c r="R25" s="10">
        <v>0</v>
      </c>
    </row>
    <row r="26" spans="1:18" x14ac:dyDescent="0.25">
      <c r="A26" s="14" t="s">
        <v>30</v>
      </c>
      <c r="B26" s="2" t="str">
        <f>IFERROR(VLOOKUP(A26,'[1]Valuation Sheet'!$B:$W,7,FALSE),"")</f>
        <v>47.50</v>
      </c>
      <c r="C26" s="21">
        <f>IFERROR(VLOOKUP(A26,'[1]Business Score'!$A:$O,15,FALSE),"")</f>
        <v>3.0673995433789871</v>
      </c>
      <c r="D26" s="21">
        <f>IFERROR(B26/VLOOKUP(A26,'[1]Business Score'!$A:$Q,17,FALSE),"")</f>
        <v>41.29877173913043</v>
      </c>
      <c r="E26" s="24">
        <f>IFERROR(VLOOKUP(A26,'[1]Valuation Sheet'!$B:$W,2,FALSE),"")</f>
        <v>2.5068537837765579</v>
      </c>
      <c r="F26" s="21">
        <f>IF(IFERROR(VLOOKUP(A26,'[1]Valuation Sheet'!$B:$W,5,FALSE),"")&lt;0.2,0.2,IFERROR(VLOOKUP(A26,'[1]Valuation Sheet'!$B:$W,5,FALSE),""))</f>
        <v>21.338602548248765</v>
      </c>
      <c r="G26" s="21">
        <f>IF(IFERROR(VLOOKUP(A26,'[1]Valuation Sheet'!$B:$W,4,FALSE),"")&lt;0.2,0.2,IFERROR(VLOOKUP(A26,'[1]Valuation Sheet'!$B:$W,4,FALSE),""))</f>
        <v>39.330650918882789</v>
      </c>
      <c r="H26" s="21">
        <f t="shared" si="0"/>
        <v>31.797468487158149</v>
      </c>
      <c r="I26" s="26" t="str">
        <f>VLOOKUP(A26,'[1]Valuation Sheet'!$B:$W,8,FALSE)</f>
        <v>OVERPRICED</v>
      </c>
      <c r="J26" s="34" t="str">
        <f t="shared" si="1"/>
        <v/>
      </c>
      <c r="K26" s="7">
        <f t="shared" ref="K26" si="13">IFERROR(B26/C26,"")</f>
        <v>15.485429702996869</v>
      </c>
      <c r="L26" s="21">
        <f t="shared" ref="L26:L27" si="14">IFERROR(B26/E26,"")</f>
        <v>18.948053654905067</v>
      </c>
      <c r="M26" s="21">
        <f>VLOOKUP(A26,'[1]Business Score'!$A:$BU,73,)</f>
        <v>10.366262378760963</v>
      </c>
      <c r="N26" s="21">
        <f>IFERROR(B26/D26,"")</f>
        <v>1.1501552709615799</v>
      </c>
      <c r="O26" s="8">
        <f>IFERROR(R26/B26,"")</f>
        <v>3.8804210526315788E-2</v>
      </c>
      <c r="P26" s="25">
        <f>VLOOKUP(A26,'[1]Valuation Sheet'!$B:$W,21,FALSE)</f>
        <v>-0.17198629644457286</v>
      </c>
      <c r="Q26" s="26">
        <f>P26/5</f>
        <v>-3.4397259288914572E-2</v>
      </c>
      <c r="R26" s="10">
        <v>1.8431999999999999</v>
      </c>
    </row>
    <row r="27" spans="1:18" x14ac:dyDescent="0.25">
      <c r="A27" s="14" t="s">
        <v>31</v>
      </c>
      <c r="B27" s="2" t="str">
        <f>IFERROR(VLOOKUP(A27,'[1]Valuation Sheet'!$B:$W,7,FALSE),"")</f>
        <v>17.05</v>
      </c>
      <c r="C27" s="21">
        <f>IFERROR(VLOOKUP(A27,'[1]Business Score'!$A:$O,15,FALSE),"")</f>
        <v>0.12027406976744236</v>
      </c>
      <c r="D27" s="21">
        <f>IFERROR(B27/VLOOKUP(A27,'[1]Business Score'!$A:$Q,17,FALSE),"")</f>
        <v>5.4910371150630795</v>
      </c>
      <c r="E27" s="24">
        <f>IFERROR(VLOOKUP(A27,'[1]Valuation Sheet'!$B:$W,2,FALSE),"")</f>
        <v>0.32085752772568921</v>
      </c>
      <c r="F27" s="21">
        <f>IF(IFERROR(VLOOKUP(A27,'[1]Valuation Sheet'!$B:$W,5,FALSE),"")&lt;0.2,0.2,IFERROR(VLOOKUP(A27,'[1]Valuation Sheet'!$B:$W,5,FALSE),""))</f>
        <v>2.3598569570082994</v>
      </c>
      <c r="G27" s="21">
        <f>IF(IFERROR(VLOOKUP(A27,'[1]Valuation Sheet'!$B:$W,4,FALSE),"")&lt;0.2,0.2,IFERROR(VLOOKUP(A27,'[1]Valuation Sheet'!$B:$W,4,FALSE),""))</f>
        <v>4.3496152095586789</v>
      </c>
      <c r="H27" s="21">
        <f t="shared" si="0"/>
        <v>14.886165798995185</v>
      </c>
      <c r="I27" s="26" t="str">
        <f>VLOOKUP(A27,'[1]Valuation Sheet'!$B:$W,8,FALSE)</f>
        <v>OVERPRICED</v>
      </c>
      <c r="J27" s="34" t="str">
        <f t="shared" si="1"/>
        <v/>
      </c>
      <c r="K27" s="7">
        <f>IFERROR(B27/C27,"")</f>
        <v>141.75956657130894</v>
      </c>
      <c r="L27" s="21">
        <f t="shared" si="14"/>
        <v>53.138849884103578</v>
      </c>
      <c r="M27" s="21">
        <f>VLOOKUP(A27,'[1]Business Score'!$A:$BU,73,)</f>
        <v>123.76870449115543</v>
      </c>
      <c r="N27" s="21">
        <f>IFERROR(B27/D27,"")</f>
        <v>3.1050600538153774</v>
      </c>
      <c r="O27" s="8">
        <f>IFERROR(R27/B27,"")</f>
        <v>0</v>
      </c>
      <c r="P27" s="25">
        <f>VLOOKUP(A27,'[1]Valuation Sheet'!$B:$W,21,FALSE)</f>
        <v>-0.74489060354494552</v>
      </c>
      <c r="Q27" s="26">
        <f>P27/5</f>
        <v>-0.14897812070898911</v>
      </c>
      <c r="R27" s="10">
        <v>0</v>
      </c>
    </row>
    <row r="28" spans="1:18" x14ac:dyDescent="0.25">
      <c r="A28" s="14" t="s">
        <v>32</v>
      </c>
      <c r="B28" s="2" t="str">
        <f>IFERROR(VLOOKUP(A28,'[1]Valuation Sheet'!$B:$W,7,FALSE),"")</f>
        <v>60.40</v>
      </c>
      <c r="C28" s="21">
        <f>IFERROR(VLOOKUP(A28,'[1]Business Score'!$A:$O,15,FALSE),"")</f>
        <v>1.0032041249999992</v>
      </c>
      <c r="D28" s="21">
        <f>IFERROR(B28/VLOOKUP(A28,'[1]Business Score'!$A:$Q,17,FALSE),"")</f>
        <v>23.540938355614973</v>
      </c>
      <c r="E28" s="24">
        <f>IFERROR(VLOOKUP(A28,'[1]Valuation Sheet'!$B:$W,2,FALSE),"")</f>
        <v>5.3323138921575319</v>
      </c>
      <c r="F28" s="21">
        <f>IF(IFERROR(VLOOKUP(A28,'[1]Valuation Sheet'!$B:$W,5,FALSE),"")&lt;0.2,0.2,IFERROR(VLOOKUP(A28,'[1]Valuation Sheet'!$B:$W,5,FALSE),""))</f>
        <v>22.413097426717844</v>
      </c>
      <c r="G28" s="21">
        <f>IF(IFERROR(VLOOKUP(A28,'[1]Valuation Sheet'!$B:$W,4,FALSE),"")&lt;0.2,0.2,IFERROR(VLOOKUP(A28,'[1]Valuation Sheet'!$B:$W,4,FALSE),""))</f>
        <v>41.311126579537664</v>
      </c>
      <c r="H28" s="21">
        <f t="shared" si="0"/>
        <v>55.167176417574737</v>
      </c>
      <c r="I28" s="26" t="str">
        <f>VLOOKUP(A28,'[1]Valuation Sheet'!$B:$W,8,FALSE)</f>
        <v>OVERPRICED</v>
      </c>
      <c r="J28" s="34" t="str">
        <f t="shared" si="1"/>
        <v/>
      </c>
      <c r="K28" s="7">
        <f>IFERROR(B28/C28,"")</f>
        <v>60.207088961082619</v>
      </c>
      <c r="L28" s="21">
        <f t="shared" ref="L28" si="15">IFERROR(B28/E28,"")</f>
        <v>11.327165133476656</v>
      </c>
      <c r="M28" s="21">
        <f>VLOOKUP(A28,'[1]Business Score'!$A:$BU,73,)</f>
        <v>54.990978448752671</v>
      </c>
      <c r="N28" s="21">
        <f>IFERROR(B28/D28,"")</f>
        <v>2.5657430934818035</v>
      </c>
      <c r="O28" s="8">
        <f>IFERROR(R28/B28,"")</f>
        <v>4.2804635761589403E-2</v>
      </c>
      <c r="P28" s="25">
        <f>VLOOKUP(A28,'[1]Valuation Sheet'!$B:$W,21,FALSE)</f>
        <v>-0.31604095066990623</v>
      </c>
      <c r="Q28" s="26">
        <f>P28/5</f>
        <v>-6.320819013398124E-2</v>
      </c>
      <c r="R28" s="10">
        <v>2.5853999999999999</v>
      </c>
    </row>
    <row r="29" spans="1:18" x14ac:dyDescent="0.25">
      <c r="A29" s="12" t="s">
        <v>33</v>
      </c>
      <c r="B29" s="2"/>
      <c r="C29" s="21"/>
      <c r="D29" s="21"/>
      <c r="E29" s="24"/>
      <c r="F29" s="21"/>
      <c r="G29" s="21"/>
      <c r="H29" s="21"/>
      <c r="I29" s="26"/>
      <c r="J29" s="34"/>
      <c r="K29" s="7"/>
      <c r="L29" s="21"/>
      <c r="M29" s="21"/>
      <c r="N29" s="20"/>
      <c r="O29" s="8" t="str">
        <f>IFERROR(R29/B29,"")</f>
        <v/>
      </c>
      <c r="P29" s="25"/>
      <c r="Q29" s="26"/>
      <c r="R29" s="10">
        <v>0</v>
      </c>
    </row>
    <row r="30" spans="1:18" x14ac:dyDescent="0.25">
      <c r="A30" s="14" t="s">
        <v>34</v>
      </c>
      <c r="B30" s="2" t="str">
        <f>IFERROR(VLOOKUP(A30,'[1]Valuation Sheet'!$B:$W,7,FALSE),"")</f>
        <v>15.25</v>
      </c>
      <c r="C30" s="21">
        <f>IFERROR(VLOOKUP(A30,'[1]Business Score'!$A:$O,15,FALSE),"")</f>
        <v>0.43617351598173515</v>
      </c>
      <c r="D30" s="21">
        <f>IFERROR(B30/VLOOKUP(A30,'[1]Business Score'!$A:$Q,17,FALSE),"")</f>
        <v>32.253216907661084</v>
      </c>
      <c r="E30" s="24">
        <f>IFERROR(VLOOKUP(A30,'[1]Valuation Sheet'!$B:$W,2,FALSE),"")</f>
        <v>0.24293803374829112</v>
      </c>
      <c r="F30" s="21">
        <f>IF(IFERROR(VLOOKUP(A30,'[1]Valuation Sheet'!$B:$W,5,FALSE),"")&lt;0.2,0.2,IFERROR(VLOOKUP(A30,'[1]Valuation Sheet'!$B:$W,5,FALSE),""))</f>
        <v>9.8846112447954777</v>
      </c>
      <c r="G30" s="21">
        <f>IF(IFERROR(VLOOKUP(A30,'[1]Valuation Sheet'!$B:$W,4,FALSE),"")&lt;0.2,0.2,IFERROR(VLOOKUP(A30,'[1]Valuation Sheet'!$B:$W,4,FALSE),""))</f>
        <v>18.219009115469007</v>
      </c>
      <c r="H30" s="21">
        <f t="shared" si="0"/>
        <v>29.277933696192104</v>
      </c>
      <c r="I30" s="26" t="str">
        <f>VLOOKUP(A30,'[1]Valuation Sheet'!$B:$W,8,FALSE)</f>
        <v>OVERPRICED</v>
      </c>
      <c r="J30" s="34" t="str">
        <f t="shared" si="1"/>
        <v/>
      </c>
      <c r="K30" s="7">
        <f>IFERROR(B30/C30,"")</f>
        <v>34.963149850296269</v>
      </c>
      <c r="L30" s="21">
        <f t="shared" ref="L30" si="16">IFERROR(B30/E30,"")</f>
        <v>62.77320913776957</v>
      </c>
      <c r="M30" s="21">
        <f>VLOOKUP(A30,'[1]Business Score'!$A:$BU,73,)</f>
        <v>67.124510368983806</v>
      </c>
      <c r="N30" s="21">
        <f>IFERROR(B30/D30,"")</f>
        <v>0.47282105359163967</v>
      </c>
      <c r="O30" s="8">
        <f>IFERROR(R30/B30,"")</f>
        <v>8.1967213114754092E-2</v>
      </c>
      <c r="P30" s="25">
        <f>VLOOKUP(A30,'[1]Valuation Sheet'!$B:$W,21,FALSE)</f>
        <v>0.19468912232583646</v>
      </c>
      <c r="Q30" s="26">
        <f>P30/5</f>
        <v>3.8937824465167289E-2</v>
      </c>
      <c r="R30" s="10">
        <v>1.25</v>
      </c>
    </row>
    <row r="31" spans="1:18" x14ac:dyDescent="0.25">
      <c r="A31" s="14" t="s">
        <v>35</v>
      </c>
      <c r="B31" s="2" t="str">
        <f>IFERROR(VLOOKUP(A31,'[1]Valuation Sheet'!$B:$W,7,FALSE),"")</f>
        <v>177.00</v>
      </c>
      <c r="C31" s="21">
        <f>IFERROR(VLOOKUP(A31,'[1]Business Score'!$A:$O,15,FALSE),"")</f>
        <v>22.432471264367816</v>
      </c>
      <c r="D31" s="21">
        <f>IFERROR(B31/VLOOKUP(A31,'[1]Business Score'!$A:$Q,17,FALSE),"")</f>
        <v>59.036680527383375</v>
      </c>
      <c r="E31" s="24">
        <f>IFERROR(VLOOKUP(A31,'[1]Valuation Sheet'!$B:$W,2,FALSE),"")</f>
        <v>15.435528191708007</v>
      </c>
      <c r="F31" s="21">
        <f>IF(IFERROR(VLOOKUP(A31,'[1]Valuation Sheet'!$B:$W,5,FALSE),"")&lt;0.2,0.2,IFERROR(VLOOKUP(A31,'[1]Valuation Sheet'!$B:$W,5,FALSE),""))</f>
        <v>62.483641525312301</v>
      </c>
      <c r="G31" s="21">
        <f>IF(IFERROR(VLOOKUP(A31,'[1]Valuation Sheet'!$B:$W,4,FALSE),"")&lt;0.2,0.2,IFERROR(VLOOKUP(A31,'[1]Valuation Sheet'!$B:$W,4,FALSE),""))</f>
        <v>115.16791164819521</v>
      </c>
      <c r="H31" s="21">
        <f t="shared" si="0"/>
        <v>394.23599716629678</v>
      </c>
      <c r="I31" s="26" t="str">
        <f>VLOOKUP(A31,'[1]Valuation Sheet'!$B:$W,8,FALSE)</f>
        <v>OVERPRICED</v>
      </c>
      <c r="J31" s="34" t="str">
        <f t="shared" si="1"/>
        <v/>
      </c>
      <c r="K31" s="7">
        <f t="shared" ref="K31:K32" si="17">IFERROR(B31/C31,"")</f>
        <v>7.8903477871004934</v>
      </c>
      <c r="L31" s="21">
        <f t="shared" ref="L31:L32" si="18">IFERROR(B31/E31,"")</f>
        <v>11.467051713532207</v>
      </c>
      <c r="M31" s="21">
        <f>VLOOKUP(A31,'[1]Business Score'!$A:$BU,73,)</f>
        <v>17.57434535500817</v>
      </c>
      <c r="N31" s="21">
        <f t="shared" ref="N31" si="19">IFERROR(B31/D31,"")</f>
        <v>2.9981360472647327</v>
      </c>
      <c r="O31" s="8">
        <f>IFERROR(R31/B31,"")</f>
        <v>9.0416101694915263E-2</v>
      </c>
      <c r="P31" s="25">
        <f>VLOOKUP(A31,'[1]Valuation Sheet'!$B:$W,21,FALSE)</f>
        <v>-0.34933383249607219</v>
      </c>
      <c r="Q31" s="26">
        <f>P31/5</f>
        <v>-6.9866766499214444E-2</v>
      </c>
      <c r="R31" s="10">
        <v>16.00365</v>
      </c>
    </row>
    <row r="32" spans="1:18" x14ac:dyDescent="0.25">
      <c r="A32" s="14" t="s">
        <v>36</v>
      </c>
      <c r="B32" s="2" t="str">
        <f>IFERROR(VLOOKUP(A32,'[1]Valuation Sheet'!$B:$W,7,FALSE),"")</f>
        <v>13.70</v>
      </c>
      <c r="C32" s="21">
        <f>IFERROR(VLOOKUP(A32,'[1]Business Score'!$A:$O,15,FALSE),"")</f>
        <v>-0.85851636664597519</v>
      </c>
      <c r="D32" s="21">
        <f>IFERROR(B32/VLOOKUP(A32,'[1]Business Score'!$A:$Q,17,FALSE),"")</f>
        <v>8.6272535507318455</v>
      </c>
      <c r="E32" s="24">
        <f>IFERROR(VLOOKUP(A32,'[1]Valuation Sheet'!$B:$W,2,FALSE),"")</f>
        <v>0.8189959982961228</v>
      </c>
      <c r="F32" s="21">
        <f>IF(IFERROR(VLOOKUP(A32,'[1]Valuation Sheet'!$B:$W,5,FALSE),"")&lt;0.2,0.2,IFERROR(VLOOKUP(A32,'[1]Valuation Sheet'!$B:$W,5,FALSE),""))</f>
        <v>5.2204055917737184</v>
      </c>
      <c r="G32" s="21">
        <f>IF(IFERROR(VLOOKUP(A32,'[1]Valuation Sheet'!$B:$W,4,FALSE),"")&lt;0.2,0.2,IFERROR(VLOOKUP(A32,'[1]Valuation Sheet'!$B:$W,4,FALSE),""))</f>
        <v>9.6220898027779427</v>
      </c>
      <c r="H32" s="21">
        <f t="shared" si="0"/>
        <v>-18.50991696559867</v>
      </c>
      <c r="I32" s="26" t="str">
        <f>VLOOKUP(A32,'[1]Valuation Sheet'!$B:$W,8,FALSE)</f>
        <v>OVERPRICED</v>
      </c>
      <c r="J32" s="34" t="str">
        <f t="shared" si="1"/>
        <v/>
      </c>
      <c r="K32" s="7">
        <f t="shared" si="17"/>
        <v>-15.95776217234242</v>
      </c>
      <c r="L32" s="21">
        <f t="shared" si="18"/>
        <v>16.727798461167225</v>
      </c>
      <c r="M32" s="21">
        <f>VLOOKUP(A32,'[1]Business Score'!$A:$BU,73,)</f>
        <v>21.56035421655691</v>
      </c>
      <c r="N32" s="21">
        <f>IFERROR(B32/D32,"")</f>
        <v>1.5879908848671587</v>
      </c>
      <c r="O32" s="8">
        <f>IFERROR(R32/B32,"")</f>
        <v>0.1063412408759124</v>
      </c>
      <c r="P32" s="25">
        <f>VLOOKUP(A32,'[1]Valuation Sheet'!$B:$W,21,FALSE)</f>
        <v>-0.29765767862934722</v>
      </c>
      <c r="Q32" s="26">
        <f>P32/5</f>
        <v>-5.9531535725869444E-2</v>
      </c>
      <c r="R32" s="10">
        <v>1.4568749999999999</v>
      </c>
    </row>
    <row r="33" spans="1:18" x14ac:dyDescent="0.25">
      <c r="A33" s="12" t="s">
        <v>37</v>
      </c>
      <c r="B33" s="2"/>
      <c r="C33" s="21"/>
      <c r="D33" s="21"/>
      <c r="E33" s="24"/>
      <c r="F33" s="21"/>
      <c r="G33" s="21"/>
      <c r="H33" s="21"/>
      <c r="I33" s="26"/>
      <c r="J33" s="34"/>
      <c r="K33" s="7"/>
      <c r="L33" s="21"/>
      <c r="M33" s="21"/>
      <c r="N33" s="20"/>
      <c r="O33" s="8" t="str">
        <f>IFERROR(R33/B33,"")</f>
        <v/>
      </c>
      <c r="P33" s="25"/>
      <c r="Q33" s="26"/>
      <c r="R33" s="10">
        <v>0</v>
      </c>
    </row>
    <row r="34" spans="1:18" x14ac:dyDescent="0.25">
      <c r="A34" s="14" t="s">
        <v>38</v>
      </c>
      <c r="B34" s="2" t="str">
        <f>IFERROR(VLOOKUP(A34,'[1]Valuation Sheet'!$B:$W,7,FALSE),"")</f>
        <v>7.10</v>
      </c>
      <c r="C34" s="21">
        <f>IFERROR(VLOOKUP(A34,'[1]Business Score'!$A:$O,15,FALSE),"")</f>
        <v>1.1058898626733831</v>
      </c>
      <c r="D34" s="21">
        <f>IFERROR(B34/VLOOKUP(A34,'[1]Business Score'!$A:$Q,17,FALSE),"")</f>
        <v>11.267060945326765</v>
      </c>
      <c r="E34" s="24">
        <f>IFERROR(VLOOKUP(A34,'[1]Valuation Sheet'!$B:$W,2,FALSE),"")</f>
        <v>1.0647119304262713</v>
      </c>
      <c r="F34" s="21">
        <f>IF(IFERROR(VLOOKUP(A34,'[1]Valuation Sheet'!$B:$W,5,FALSE),"")&lt;0.2,0.2,IFERROR(VLOOKUP(A34,'[1]Valuation Sheet'!$B:$W,5,FALSE),""))</f>
        <v>6.5224114928767172</v>
      </c>
      <c r="G34" s="21">
        <f>IF(IFERROR(VLOOKUP(A34,'[1]Valuation Sheet'!$B:$W,4,FALSE),"")&lt;0.2,0.2,IFERROR(VLOOKUP(A34,'[1]Valuation Sheet'!$B:$W,4,FALSE),""))</f>
        <v>12.021906729627734</v>
      </c>
      <c r="H34" s="21">
        <f t="shared" si="0"/>
        <v>11.813250669204034</v>
      </c>
      <c r="I34" s="26" t="str">
        <f>VLOOKUP(A34,'[1]Valuation Sheet'!$B:$W,8,FALSE)</f>
        <v>FAIRLY PRICED</v>
      </c>
      <c r="J34" s="34" t="str">
        <f t="shared" si="1"/>
        <v/>
      </c>
      <c r="K34" s="7">
        <f>IFERROR(B34/C34,"")</f>
        <v>6.4201691684164892</v>
      </c>
      <c r="L34" s="21">
        <f t="shared" ref="L34" si="20">IFERROR(B34/E34,"")</f>
        <v>6.668470406974234</v>
      </c>
      <c r="M34" s="21">
        <f>VLOOKUP(A34,'[1]Business Score'!$A:$BU,73,)</f>
        <v>10.68212221481679</v>
      </c>
      <c r="N34" s="21">
        <f>IFERROR(B34/D34,"")</f>
        <v>0.63015546240964149</v>
      </c>
      <c r="O34" s="8">
        <f>IFERROR(R34/B34,"")</f>
        <v>7.4947183098591552E-2</v>
      </c>
      <c r="P34" s="25">
        <f>VLOOKUP(A34,'[1]Valuation Sheet'!$B:$W,21,FALSE)</f>
        <v>0.69322629994756824</v>
      </c>
      <c r="Q34" s="26">
        <f>P34/5</f>
        <v>0.13864525998951366</v>
      </c>
      <c r="R34" s="10">
        <v>0.53212499999999996</v>
      </c>
    </row>
    <row r="35" spans="1:18" x14ac:dyDescent="0.25">
      <c r="A35" s="14" t="s">
        <v>39</v>
      </c>
      <c r="B35" s="2" t="str">
        <f>IFERROR(VLOOKUP(A35,'[1]Valuation Sheet'!$B:$W,7,FALSE),"")</f>
        <v>27.50</v>
      </c>
      <c r="C35" s="21">
        <f>IFERROR(VLOOKUP(A35,'[1]Business Score'!$A:$O,15,FALSE),"")</f>
        <v>2.8990614285714278</v>
      </c>
      <c r="D35" s="21">
        <f>IFERROR(B35/VLOOKUP(A35,'[1]Business Score'!$A:$Q,17,FALSE),"")</f>
        <v>5.2505968253968245</v>
      </c>
      <c r="E35" s="24">
        <f>IFERROR(VLOOKUP(A35,'[1]Valuation Sheet'!$B:$W,2,FALSE),"")</f>
        <v>3.192392491061963</v>
      </c>
      <c r="F35" s="21">
        <f>IF(IFERROR(VLOOKUP(A35,'[1]Valuation Sheet'!$B:$W,5,FALSE),"")&lt;0.2,0.2,IFERROR(VLOOKUP(A35,'[1]Valuation Sheet'!$B:$W,5,FALSE),""))</f>
        <v>10.37781790189751</v>
      </c>
      <c r="G35" s="21">
        <f>IF(IFERROR(VLOOKUP(A35,'[1]Valuation Sheet'!$B:$W,4,FALSE),"")&lt;0.2,0.2,IFERROR(VLOOKUP(A35,'[1]Valuation Sheet'!$B:$W,4,FALSE),""))</f>
        <v>19.128072341024101</v>
      </c>
      <c r="H35" s="21">
        <f t="shared" si="0"/>
        <v>43.679572232816611</v>
      </c>
      <c r="I35" s="26" t="str">
        <f>VLOOKUP(A35,'[1]Valuation Sheet'!$B:$W,8,FALSE)</f>
        <v>OVERPRICED</v>
      </c>
      <c r="J35" s="34" t="str">
        <f t="shared" si="1"/>
        <v/>
      </c>
      <c r="K35" s="7">
        <f t="shared" ref="K35" si="21">IFERROR(B35/C35,"")</f>
        <v>9.4858286647451937</v>
      </c>
      <c r="L35" s="21">
        <f t="shared" ref="L35" si="22">IFERROR(B35/E35,"")</f>
        <v>8.6142290075528933</v>
      </c>
      <c r="M35" s="21">
        <f>VLOOKUP(A35,'[1]Business Score'!$A:$BU,73,)</f>
        <v>15.066797758176728</v>
      </c>
      <c r="N35" s="21">
        <f>IFERROR(B35/D35,"")</f>
        <v>5.2374998337301646</v>
      </c>
      <c r="O35" s="8">
        <f>IFERROR(R35/B35,"")</f>
        <v>7.9967999999999997E-2</v>
      </c>
      <c r="P35" s="25">
        <f>VLOOKUP(A35,'[1]Valuation Sheet'!$B:$W,21,FALSE)</f>
        <v>-0.30443373305366905</v>
      </c>
      <c r="Q35" s="26">
        <f>P35/5</f>
        <v>-6.0886746610733809E-2</v>
      </c>
      <c r="R35" s="10">
        <v>2.1991199999999997</v>
      </c>
    </row>
    <row r="36" spans="1:18" x14ac:dyDescent="0.25">
      <c r="A36" s="12" t="s">
        <v>40</v>
      </c>
      <c r="B36" s="2"/>
      <c r="C36" s="21"/>
      <c r="D36" s="21"/>
      <c r="E36" s="24"/>
      <c r="F36" s="21"/>
      <c r="G36" s="21"/>
      <c r="H36" s="21"/>
      <c r="I36" s="26"/>
      <c r="J36" s="34"/>
      <c r="K36" s="7"/>
      <c r="L36" s="21"/>
      <c r="M36" s="21"/>
      <c r="N36" s="20"/>
      <c r="O36" s="8" t="str">
        <f>IFERROR(R36/B36,"")</f>
        <v/>
      </c>
      <c r="P36" s="25">
        <f>VLOOKUP(A36,'[1]Valuation Sheet'!$B:$W,21,FALSE)</f>
        <v>0</v>
      </c>
      <c r="Q36" s="26">
        <f>P36/5</f>
        <v>0</v>
      </c>
      <c r="R36" s="10">
        <v>0</v>
      </c>
    </row>
    <row r="37" spans="1:18" x14ac:dyDescent="0.25">
      <c r="A37" s="14" t="s">
        <v>41</v>
      </c>
      <c r="B37" s="2" t="str">
        <f>IFERROR(VLOOKUP(A37,'[1]Valuation Sheet'!$B:$W,7,FALSE),"")</f>
        <v>4.95</v>
      </c>
      <c r="C37" s="21">
        <f>IFERROR(VLOOKUP(A37,'[1]Business Score'!$A:$O,15,FALSE),"")</f>
        <v>0.58958100084817577</v>
      </c>
      <c r="D37" s="21">
        <f>IFERROR(B37/VLOOKUP(A37,'[1]Business Score'!$A:$Q,17,FALSE),"")</f>
        <v>4.0197121501272273</v>
      </c>
      <c r="E37" s="24">
        <f>IFERROR(VLOOKUP(A37,'[1]Valuation Sheet'!$B:$W,2,FALSE),"")</f>
        <v>0.85087068530040111</v>
      </c>
      <c r="F37" s="21">
        <f>IF(IFERROR(VLOOKUP(A37,'[1]Valuation Sheet'!$B:$W,5,FALSE),"")&lt;0.2,0.2,IFERROR(VLOOKUP(A37,'[1]Valuation Sheet'!$B:$W,5,FALSE),""))</f>
        <v>3.866768415592519</v>
      </c>
      <c r="G37" s="21">
        <f>IF(IFERROR(VLOOKUP(A37,'[1]Valuation Sheet'!$B:$W,4,FALSE),"")&lt;0.2,0.2,IFERROR(VLOOKUP(A37,'[1]Valuation Sheet'!$B:$W,4,FALSE),""))</f>
        <v>7.1271077097929307</v>
      </c>
      <c r="H37" s="21">
        <f t="shared" si="0"/>
        <v>4.2082228189202979</v>
      </c>
      <c r="I37" s="26" t="str">
        <f>VLOOKUP(A37,'[1]Valuation Sheet'!$B:$W,8,FALSE)</f>
        <v>FAIRLY PRICED</v>
      </c>
      <c r="J37" s="34" t="str">
        <f t="shared" si="1"/>
        <v/>
      </c>
      <c r="K37" s="7">
        <f t="shared" ref="K37" si="23">IFERROR(B37/C37,"")</f>
        <v>8.3957929324026583</v>
      </c>
      <c r="L37" s="21">
        <f t="shared" ref="L37:L38" si="24">IFERROR(B37/E37,"")</f>
        <v>5.8175702671580414</v>
      </c>
      <c r="M37" s="21">
        <f>VLOOKUP(A37,'[1]Business Score'!$A:$BU,73,)</f>
        <v>7.1376499800134612</v>
      </c>
      <c r="N37" s="21">
        <f>IFERROR(B37/D37,"")</f>
        <v>1.2314314595494924</v>
      </c>
      <c r="O37" s="8">
        <f>IFERROR(R37/B37,"")</f>
        <v>8.0777777777777782E-2</v>
      </c>
      <c r="P37" s="25">
        <f>VLOOKUP(A37,'[1]Valuation Sheet'!$B:$W,21,FALSE)</f>
        <v>0.43981973935210728</v>
      </c>
      <c r="Q37" s="26">
        <f>P37/5</f>
        <v>8.7963947870421458E-2</v>
      </c>
      <c r="R37" s="10">
        <v>0.39985000000000004</v>
      </c>
    </row>
    <row r="38" spans="1:18" x14ac:dyDescent="0.25">
      <c r="A38" s="12" t="s">
        <v>42</v>
      </c>
      <c r="B38" s="2"/>
      <c r="C38" s="21"/>
      <c r="D38" s="21"/>
      <c r="E38" s="24"/>
      <c r="F38" s="21"/>
      <c r="G38" s="21"/>
      <c r="H38" s="21"/>
      <c r="I38" s="26"/>
      <c r="J38" s="34"/>
      <c r="K38" s="7"/>
      <c r="L38" s="21" t="str">
        <f t="shared" si="24"/>
        <v/>
      </c>
      <c r="M38" s="21"/>
      <c r="N38" s="20"/>
      <c r="O38" s="8" t="str">
        <f>IFERROR(R38/B38,"")</f>
        <v/>
      </c>
      <c r="P38" s="25"/>
      <c r="Q38" s="26"/>
      <c r="R38" s="10">
        <v>0</v>
      </c>
    </row>
    <row r="39" spans="1:18" x14ac:dyDescent="0.25">
      <c r="A39" s="14" t="s">
        <v>43</v>
      </c>
      <c r="B39" s="2" t="str">
        <f>IFERROR(VLOOKUP(A39,'[1]Valuation Sheet'!$B:$W,7,FALSE),"")</f>
        <v>6.90</v>
      </c>
      <c r="C39" s="21">
        <f>IFERROR(VLOOKUP(A39,'[1]Business Score'!$A:$O,15,FALSE),"")</f>
        <v>0.48542065491184061</v>
      </c>
      <c r="D39" s="21">
        <f>IFERROR(B39/VLOOKUP(A39,'[1]Business Score'!$A:$Q,17,FALSE),"")</f>
        <v>13.066719735516374</v>
      </c>
      <c r="E39" s="24">
        <f>IFERROR(VLOOKUP(A39,'[1]Valuation Sheet'!$B:$W,2,FALSE),"")</f>
        <v>1.2154205759392758</v>
      </c>
      <c r="F39" s="21">
        <f>IF(IFERROR(VLOOKUP(A39,'[1]Valuation Sheet'!$B:$W,5,FALSE),"")&lt;0.2,0.2,IFERROR(VLOOKUP(A39,'[1]Valuation Sheet'!$B:$W,5,FALSE),""))</f>
        <v>7.427364149527647</v>
      </c>
      <c r="G39" s="21">
        <f>IF(IFERROR(VLOOKUP(A39,'[1]Valuation Sheet'!$B:$W,4,FALSE),"")&lt;0.2,0.2,IFERROR(VLOOKUP(A39,'[1]Valuation Sheet'!$B:$W,4,FALSE),""))</f>
        <v>13.689887421258092</v>
      </c>
      <c r="H39" s="21">
        <f t="shared" si="0"/>
        <v>14.152605111318813</v>
      </c>
      <c r="I39" s="26" t="str">
        <f>VLOOKUP(A39,'[1]Valuation Sheet'!$B:$W,8,FALSE)</f>
        <v>FAIRLY PRICED</v>
      </c>
      <c r="J39" s="34" t="str">
        <f t="shared" si="1"/>
        <v>BUY</v>
      </c>
      <c r="K39" s="7">
        <f t="shared" ref="K39:K42" si="25">IFERROR(B39/C39,"")</f>
        <v>14.214475486736632</v>
      </c>
      <c r="L39" s="21">
        <f t="shared" ref="L39:L42" si="26">IFERROR(B39/E39,"")</f>
        <v>5.6770472185462939</v>
      </c>
      <c r="M39" s="21">
        <f>VLOOKUP(A39,'[1]Business Score'!$A:$BU,73,)</f>
        <v>29.155341801203598</v>
      </c>
      <c r="N39" s="21">
        <f>IFERROR(B39/D39,"")</f>
        <v>0.52805907983510636</v>
      </c>
      <c r="O39" s="8">
        <f>IFERROR(R39/B39,"")</f>
        <v>2.1760869565217392E-2</v>
      </c>
      <c r="P39" s="25">
        <f>VLOOKUP(A39,'[1]Valuation Sheet'!$B:$W,21,FALSE)</f>
        <v>0.98404165525479592</v>
      </c>
      <c r="Q39" s="26">
        <f>P39/5</f>
        <v>0.19680833105095918</v>
      </c>
      <c r="R39" s="10">
        <v>0.15015000000000001</v>
      </c>
    </row>
    <row r="40" spans="1:18" x14ac:dyDescent="0.25">
      <c r="A40" s="14" t="s">
        <v>44</v>
      </c>
      <c r="B40" s="2" t="str">
        <f>IFERROR(VLOOKUP(A40,'[1]Valuation Sheet'!$B:$W,7,FALSE),"")</f>
        <v>1.09</v>
      </c>
      <c r="C40" s="21">
        <f>IFERROR(VLOOKUP(A40,'[1]Business Score'!$A:$O,15,FALSE),"")</f>
        <v>0.50742118081180831</v>
      </c>
      <c r="D40" s="21">
        <f>IFERROR(B40/VLOOKUP(A40,'[1]Business Score'!$A:$Q,17,FALSE),"")</f>
        <v>3.0326804891564705</v>
      </c>
      <c r="E40" s="24">
        <f>IFERROR(VLOOKUP(A40,'[1]Valuation Sheet'!$B:$W,2,FALSE),"")</f>
        <v>0.19465176181090502</v>
      </c>
      <c r="F40" s="21">
        <f>IF(IFERROR(VLOOKUP(A40,'[1]Valuation Sheet'!$B:$W,5,FALSE),"")&lt;0.2,0.2,IFERROR(VLOOKUP(A40,'[1]Valuation Sheet'!$B:$W,5,FALSE),""))</f>
        <v>1.4888364899379449</v>
      </c>
      <c r="G40" s="21">
        <f>IF(IFERROR(VLOOKUP(A40,'[1]Valuation Sheet'!$B:$W,4,FALSE),"")&lt;0.2,0.2,IFERROR(VLOOKUP(A40,'[1]Valuation Sheet'!$B:$W,4,FALSE),""))</f>
        <v>2.7441772781812164</v>
      </c>
      <c r="H40" s="21">
        <f t="shared" si="0"/>
        <v>7.3022468976214157</v>
      </c>
      <c r="I40" s="26" t="str">
        <f>VLOOKUP(A40,'[1]Valuation Sheet'!$B:$W,8,FALSE)</f>
        <v>UNDERPRICED</v>
      </c>
      <c r="J40" s="34" t="str">
        <f t="shared" si="1"/>
        <v>BUY</v>
      </c>
      <c r="K40" s="7">
        <f t="shared" si="25"/>
        <v>2.1481168725675599</v>
      </c>
      <c r="L40" s="21">
        <f t="shared" si="26"/>
        <v>5.5997438187016435</v>
      </c>
      <c r="M40" s="21">
        <f>VLOOKUP(A40,'[1]Business Score'!$A:$BU,73,)</f>
        <v>14.390898870123561</v>
      </c>
      <c r="N40" s="21">
        <f>IFERROR(B40/D40,"")</f>
        <v>0.35941801449158917</v>
      </c>
      <c r="O40" s="8">
        <f>IFERROR(R40/B40,"")</f>
        <v>2.7511926605504586E-2</v>
      </c>
      <c r="P40" s="25">
        <f>VLOOKUP(A40,'[1]Valuation Sheet'!$B:$W,21,FALSE)</f>
        <v>1.5175938331937764</v>
      </c>
      <c r="Q40" s="26">
        <f>P40/5</f>
        <v>0.30351876663875527</v>
      </c>
      <c r="R40" s="10">
        <v>2.9988000000000001E-2</v>
      </c>
    </row>
    <row r="41" spans="1:18" x14ac:dyDescent="0.25">
      <c r="A41" s="14" t="s">
        <v>45</v>
      </c>
      <c r="B41" s="2" t="str">
        <f>IFERROR(VLOOKUP(A41,'[1]Valuation Sheet'!$B:$W,7,FALSE),"")</f>
        <v>6.20</v>
      </c>
      <c r="C41" s="21">
        <f>IFERROR(VLOOKUP(A41,'[1]Business Score'!$A:$O,15,FALSE),"")</f>
        <v>-3.2890173611111093</v>
      </c>
      <c r="D41" s="21">
        <f>IFERROR(B41/VLOOKUP(A41,'[1]Business Score'!$A:$Q,17,FALSE),"")</f>
        <v>28.910232105654767</v>
      </c>
      <c r="E41" s="24">
        <f>IFERROR(VLOOKUP(A41,'[1]Valuation Sheet'!$B:$W,2,FALSE),"")</f>
        <v>1.7843999562994961</v>
      </c>
      <c r="F41" s="21">
        <f>IF(IFERROR(VLOOKUP(A41,'[1]Valuation Sheet'!$B:$W,5,FALSE),"")&lt;0.2,0.2,IFERROR(VLOOKUP(A41,'[1]Valuation Sheet'!$B:$W,5,FALSE),""))</f>
        <v>14.332572332036046</v>
      </c>
      <c r="G41" s="21">
        <f>IF(IFERROR(VLOOKUP(A41,'[1]Valuation Sheet'!$B:$W,4,FALSE),"")&lt;0.2,0.2,IFERROR(VLOOKUP(A41,'[1]Valuation Sheet'!$B:$W,4,FALSE),""))</f>
        <v>26.417353146080814</v>
      </c>
      <c r="H41" s="21">
        <f t="shared" si="0"/>
        <v>-48.871773149571219</v>
      </c>
      <c r="I41" s="26" t="str">
        <f>VLOOKUP(A41,'[1]Valuation Sheet'!$B:$W,8,FALSE)</f>
        <v>UNDERPRICED</v>
      </c>
      <c r="J41" s="34" t="str">
        <f t="shared" si="1"/>
        <v/>
      </c>
      <c r="K41" s="7">
        <f t="shared" si="25"/>
        <v>-1.8850614999202955</v>
      </c>
      <c r="L41" s="21">
        <f t="shared" si="26"/>
        <v>3.474557359246754</v>
      </c>
      <c r="M41" s="21">
        <f>VLOOKUP(A41,'[1]Business Score'!$A:$BU,73,)</f>
        <v>14.859080322112121</v>
      </c>
      <c r="N41" s="21">
        <f>IFERROR(B41/D41,"")</f>
        <v>0.21445694304153637</v>
      </c>
      <c r="O41" s="8">
        <f>IFERROR(R41/B41,"")</f>
        <v>0.10477419354838709</v>
      </c>
      <c r="P41" s="25">
        <f>VLOOKUP(A41,'[1]Valuation Sheet'!$B:$W,21,FALSE)</f>
        <v>3.260863410658196</v>
      </c>
      <c r="Q41" s="26">
        <f>P41/5</f>
        <v>0.65217268213163915</v>
      </c>
      <c r="R41" s="10">
        <v>0.64959999999999996</v>
      </c>
    </row>
    <row r="42" spans="1:18" x14ac:dyDescent="0.25">
      <c r="A42" s="14" t="s">
        <v>46</v>
      </c>
      <c r="B42" s="2" t="str">
        <f>IFERROR(VLOOKUP(A42,'[1]Valuation Sheet'!$B:$W,7,FALSE),"")</f>
        <v>32.00</v>
      </c>
      <c r="C42" s="21">
        <f>IFERROR(VLOOKUP(A42,'[1]Business Score'!$A:$O,15,FALSE),"")</f>
        <v>1.588200347826086</v>
      </c>
      <c r="D42" s="21">
        <f>IFERROR(B42/VLOOKUP(A42,'[1]Business Score'!$A:$Q,17,FALSE),"")</f>
        <v>14.662638956521741</v>
      </c>
      <c r="E42" s="24">
        <f>IFERROR(VLOOKUP(A42,'[1]Valuation Sheet'!$B:$W,2,FALSE),"")</f>
        <v>0.9488094994518107</v>
      </c>
      <c r="F42" s="21">
        <f>IF(IFERROR(VLOOKUP(A42,'[1]Valuation Sheet'!$B:$W,5,FALSE),"")&lt;0.2,0.2,IFERROR(VLOOKUP(A42,'[1]Valuation Sheet'!$B:$W,5,FALSE),""))</f>
        <v>7.9037871863928286</v>
      </c>
      <c r="G42" s="21">
        <f>IF(IFERROR(VLOOKUP(A42,'[1]Valuation Sheet'!$B:$W,4,FALSE),"")&lt;0.2,0.2,IFERROR(VLOOKUP(A42,'[1]Valuation Sheet'!$B:$W,4,FALSE),""))</f>
        <v>14.568015598128619</v>
      </c>
      <c r="H42" s="21">
        <f t="shared" si="0"/>
        <v>138.00987656156011</v>
      </c>
      <c r="I42" s="26" t="str">
        <f>VLOOKUP(A42,'[1]Valuation Sheet'!$B:$W,8,FALSE)</f>
        <v>OVERPRICED</v>
      </c>
      <c r="J42" s="34" t="str">
        <f t="shared" si="1"/>
        <v/>
      </c>
      <c r="K42" s="7">
        <f t="shared" si="25"/>
        <v>20.148591482051561</v>
      </c>
      <c r="L42" s="21">
        <f t="shared" si="26"/>
        <v>33.726475144366169</v>
      </c>
      <c r="M42" s="21">
        <f>VLOOKUP(A42,'[1]Business Score'!$A:$BU,73,)</f>
        <v>86.897019478976162</v>
      </c>
      <c r="N42" s="21">
        <f>IFERROR(B42/D42,"")</f>
        <v>2.182417509896255</v>
      </c>
      <c r="O42" s="8">
        <f>IFERROR(R42/B42,"")</f>
        <v>1.5640624999999998E-2</v>
      </c>
      <c r="P42" s="25">
        <f>VLOOKUP(A42,'[1]Valuation Sheet'!$B:$W,21,FALSE)</f>
        <v>-0.5447495125584807</v>
      </c>
      <c r="Q42" s="26">
        <f>P42/5</f>
        <v>-0.10894990251169615</v>
      </c>
      <c r="R42" s="10">
        <v>0.50049999999999994</v>
      </c>
    </row>
    <row r="43" spans="1:18" x14ac:dyDescent="0.25">
      <c r="A43" s="12" t="s">
        <v>47</v>
      </c>
      <c r="B43" s="2"/>
      <c r="C43" s="21"/>
      <c r="D43" s="21"/>
      <c r="E43" s="24"/>
      <c r="F43" s="21"/>
      <c r="G43" s="21"/>
      <c r="H43" s="21"/>
      <c r="I43" s="26"/>
      <c r="J43" s="34"/>
      <c r="K43" s="7"/>
      <c r="L43" s="21"/>
      <c r="M43" s="21"/>
      <c r="N43" s="20"/>
      <c r="O43" s="8" t="str">
        <f>IFERROR(R43/B43,"")</f>
        <v/>
      </c>
      <c r="P43" s="25"/>
      <c r="Q43" s="26"/>
      <c r="R43" s="10">
        <v>0</v>
      </c>
    </row>
    <row r="44" spans="1:18" x14ac:dyDescent="0.25">
      <c r="A44" s="14" t="s">
        <v>48</v>
      </c>
      <c r="B44" s="2" t="str">
        <f>IFERROR(VLOOKUP(A44,'[1]Valuation Sheet'!$B:$W,7,FALSE),"")</f>
        <v>19.95</v>
      </c>
      <c r="C44" s="21">
        <f>IFERROR(VLOOKUP(A44,'[1]Business Score'!$A:$O,15,FALSE),"")</f>
        <v>4.622587121212125</v>
      </c>
      <c r="D44" s="21">
        <f>IFERROR(B44/VLOOKUP(A44,'[1]Business Score'!$A:$Q,17,FALSE),"")</f>
        <v>29.738506123737373</v>
      </c>
      <c r="E44" s="24">
        <f>IFERROR(VLOOKUP(A44,'[1]Valuation Sheet'!$B:$W,2,FALSE),"")</f>
        <v>3.5019889929724983</v>
      </c>
      <c r="F44" s="21">
        <f>IF(IFERROR(VLOOKUP(A44,'[1]Valuation Sheet'!$B:$W,5,FALSE),"")&lt;0.2,0.2,IFERROR(VLOOKUP(A44,'[1]Valuation Sheet'!$B:$W,5,FALSE),""))</f>
        <v>19.253365879161397</v>
      </c>
      <c r="G44" s="21">
        <f>IF(IFERROR(VLOOKUP(A44,'[1]Valuation Sheet'!$B:$W,4,FALSE),"")&lt;0.2,0.2,IFERROR(VLOOKUP(A44,'[1]Valuation Sheet'!$B:$W,4,FALSE),""))</f>
        <v>35.487207313347341</v>
      </c>
      <c r="H44" s="21">
        <f t="shared" si="0"/>
        <v>32.767768792505152</v>
      </c>
      <c r="I44" s="26" t="str">
        <f>VLOOKUP(A44,'[1]Valuation Sheet'!$B:$W,8,FALSE)</f>
        <v>FAIRLY PRICED</v>
      </c>
      <c r="J44" s="34" t="str">
        <f t="shared" si="1"/>
        <v/>
      </c>
      <c r="K44" s="7">
        <f t="shared" ref="K44" si="27">IFERROR(B44/C44,"")</f>
        <v>4.3157650633459026</v>
      </c>
      <c r="L44" s="21">
        <f t="shared" ref="L44" si="28">IFERROR(B44/E44,"")</f>
        <v>5.6967626226221748</v>
      </c>
      <c r="M44" s="21">
        <f>VLOOKUP(A44,'[1]Business Score'!$A:$BU,73,)</f>
        <v>7.0886211407764348</v>
      </c>
      <c r="N44" s="21">
        <f>IFERROR(B44/D44,"")</f>
        <v>0.67084741637630019</v>
      </c>
      <c r="O44" s="8">
        <f>IFERROR(R44/B44,"")</f>
        <v>0.10076441102756893</v>
      </c>
      <c r="P44" s="25">
        <f>VLOOKUP(A44,'[1]Valuation Sheet'!$B:$W,21,FALSE)</f>
        <v>0.77880738412768635</v>
      </c>
      <c r="Q44" s="26">
        <f>P44/5</f>
        <v>0.15576147682553726</v>
      </c>
      <c r="R44" s="10">
        <v>2.0102500000000001</v>
      </c>
    </row>
    <row r="45" spans="1:18" x14ac:dyDescent="0.25">
      <c r="A45" s="12" t="s">
        <v>49</v>
      </c>
      <c r="B45" s="2"/>
      <c r="C45" s="21"/>
      <c r="D45" s="21"/>
      <c r="E45" s="24"/>
      <c r="F45" s="21"/>
      <c r="G45" s="21"/>
      <c r="H45" s="21"/>
      <c r="I45" s="26"/>
      <c r="J45" s="34"/>
      <c r="K45" s="7"/>
      <c r="L45" s="21"/>
      <c r="M45" s="21"/>
      <c r="N45" s="20"/>
      <c r="O45" s="8" t="str">
        <f>IFERROR(R45/B45,"")</f>
        <v/>
      </c>
      <c r="P45" s="25"/>
      <c r="Q45" s="26"/>
      <c r="R45" s="10">
        <v>0</v>
      </c>
    </row>
    <row r="46" spans="1:18" x14ac:dyDescent="0.25">
      <c r="A46" s="14" t="s">
        <v>50</v>
      </c>
      <c r="B46" s="2" t="str">
        <f>IFERROR(VLOOKUP(A46,'[1]Valuation Sheet'!$B:$W,7,FALSE),"")</f>
        <v>1.54</v>
      </c>
      <c r="C46" s="21">
        <f>IFERROR(VLOOKUP(A46,'[1]Business Score'!$A:$O,15,FALSE),"")</f>
        <v>0.25016761363636353</v>
      </c>
      <c r="D46" s="21">
        <f>IFERROR(B46/VLOOKUP(A46,'[1]Business Score'!$A:$Q,17,FALSE),"")</f>
        <v>0.93549714765100678</v>
      </c>
      <c r="E46" s="24">
        <f>IFERROR(VLOOKUP(A46,'[1]Valuation Sheet'!$B:$W,2,FALSE),"")</f>
        <v>0.2050461999644633</v>
      </c>
      <c r="F46" s="21">
        <f>IF(IFERROR(VLOOKUP(A46,'[1]Valuation Sheet'!$B:$W,5,FALSE),"")&lt;0.2,0.2,IFERROR(VLOOKUP(A46,'[1]Valuation Sheet'!$B:$W,5,FALSE),""))</f>
        <v>0.88524925289996059</v>
      </c>
      <c r="G46" s="21">
        <f>IF(IFERROR(VLOOKUP(A46,'[1]Valuation Sheet'!$B:$W,4,FALSE),"")&lt;0.2,0.2,IFERROR(VLOOKUP(A46,'[1]Valuation Sheet'!$B:$W,4,FALSE),""))</f>
        <v>1.6316639884586803</v>
      </c>
      <c r="H46" s="21">
        <f t="shared" si="0"/>
        <v>3.7387112199397379</v>
      </c>
      <c r="I46" s="26" t="str">
        <f>VLOOKUP(A46,'[1]Valuation Sheet'!$B:$W,8,FALSE)</f>
        <v>OVERPRICED</v>
      </c>
      <c r="J46" s="34" t="str">
        <f t="shared" si="1"/>
        <v/>
      </c>
      <c r="K46" s="7">
        <f t="shared" ref="K46" si="29">IFERROR(B46/C46,"")</f>
        <v>6.1558727671220463</v>
      </c>
      <c r="L46" s="21">
        <f t="shared" ref="L46" si="30">IFERROR(B46/E46,"")</f>
        <v>7.5105025124430425</v>
      </c>
      <c r="M46" s="21">
        <f>VLOOKUP(A46,'[1]Business Score'!$A:$BU,73,)</f>
        <v>14.944825053870568</v>
      </c>
      <c r="N46" s="21">
        <f>IFERROR(B46/D46,"")</f>
        <v>1.6461835333938473</v>
      </c>
      <c r="O46" s="8">
        <f>IFERROR(R46/B46,"")</f>
        <v>0.12986038961038962</v>
      </c>
      <c r="P46" s="25">
        <f>VLOOKUP(A46,'[1]Valuation Sheet'!$B:$W,21,FALSE)</f>
        <v>5.9522070427714402E-2</v>
      </c>
      <c r="Q46" s="26">
        <f>P46/5</f>
        <v>1.190441408554288E-2</v>
      </c>
      <c r="R46" s="10">
        <v>0.19998500000000002</v>
      </c>
    </row>
    <row r="47" spans="1:18" x14ac:dyDescent="0.25">
      <c r="A47" s="12" t="s">
        <v>51</v>
      </c>
      <c r="B47" s="2"/>
      <c r="C47" s="21"/>
      <c r="D47" s="21"/>
      <c r="E47" s="24"/>
      <c r="F47" s="21"/>
      <c r="G47" s="21"/>
      <c r="H47" s="21"/>
      <c r="I47" s="26"/>
      <c r="J47" s="34"/>
      <c r="K47" s="7"/>
      <c r="L47" s="21"/>
      <c r="M47" s="21"/>
      <c r="N47" s="20"/>
      <c r="O47" s="8" t="str">
        <f>IFERROR(R47/B47,"")</f>
        <v/>
      </c>
      <c r="P47" s="25"/>
      <c r="Q47" s="26"/>
      <c r="R47" s="10">
        <v>0</v>
      </c>
    </row>
    <row r="48" spans="1:18" x14ac:dyDescent="0.25">
      <c r="A48" s="14" t="s">
        <v>52</v>
      </c>
      <c r="B48" s="2" t="str">
        <f>IFERROR(VLOOKUP(A48,'[1]Valuation Sheet'!$B:$W,7,FALSE),"")</f>
        <v>11.00</v>
      </c>
      <c r="C48" s="21">
        <f>IFERROR(VLOOKUP(A48,'[1]Business Score'!$A:$O,15,FALSE),"")</f>
        <v>0.43781117021276544</v>
      </c>
      <c r="D48" s="21">
        <f>IFERROR(B48/VLOOKUP(A48,'[1]Business Score'!$A:$Q,17,FALSE),"")</f>
        <v>7.139522803388493</v>
      </c>
      <c r="E48" s="24">
        <f>IFERROR(VLOOKUP(A48,'[1]Valuation Sheet'!$B:$W,2,FALSE),"")</f>
        <v>0.38194334184994083</v>
      </c>
      <c r="F48" s="21">
        <f>IF(IFERROR(VLOOKUP(A48,'[1]Valuation Sheet'!$B:$W,5,FALSE),"")&lt;0.2,0.2,IFERROR(VLOOKUP(A48,'[1]Valuation Sheet'!$B:$W,5,FALSE),""))</f>
        <v>3.5841665009888288</v>
      </c>
      <c r="G48" s="21">
        <f>IF(IFERROR(VLOOKUP(A48,'[1]Valuation Sheet'!$B:$W,4,FALSE),"")&lt;0.2,0.2,IFERROR(VLOOKUP(A48,'[1]Valuation Sheet'!$B:$W,4,FALSE),""))</f>
        <v>6.6062246188241716</v>
      </c>
      <c r="H48" s="21">
        <f t="shared" si="0"/>
        <v>9.6836479619148879</v>
      </c>
      <c r="I48" s="26" t="str">
        <f>VLOOKUP(A48,'[1]Valuation Sheet'!$B:$W,8,FALSE)</f>
        <v>OVERPRICED</v>
      </c>
      <c r="J48" s="34" t="str">
        <f t="shared" si="1"/>
        <v/>
      </c>
      <c r="K48" s="7">
        <f t="shared" ref="K48" si="31">IFERROR(B48/C48,"")</f>
        <v>25.124987091248201</v>
      </c>
      <c r="L48" s="21">
        <f t="shared" ref="L48" si="32">IFERROR(B48/E48,"")</f>
        <v>28.800083139875014</v>
      </c>
      <c r="M48" s="21">
        <f>VLOOKUP(A48,'[1]Business Score'!$A:$BU,73,)</f>
        <v>22.118320912663954</v>
      </c>
      <c r="N48" s="21">
        <f t="shared" ref="N48:N54" si="33">IFERROR(B48/D48,"")</f>
        <v>1.540719219326435</v>
      </c>
      <c r="O48" s="8">
        <f>IFERROR(R48/B48,"")</f>
        <v>2.07E-2</v>
      </c>
      <c r="P48" s="25">
        <f>VLOOKUP(A48,'[1]Valuation Sheet'!$B:$W,21,FALSE)</f>
        <v>-0.39943412556143898</v>
      </c>
      <c r="Q48" s="26">
        <f>P48/5</f>
        <v>-7.9886825112287799E-2</v>
      </c>
      <c r="R48" s="10">
        <v>0.22770000000000001</v>
      </c>
    </row>
    <row r="49" spans="1:18" x14ac:dyDescent="0.25">
      <c r="A49" s="14" t="s">
        <v>53</v>
      </c>
      <c r="B49" s="2" t="str">
        <f>IFERROR(VLOOKUP(A49,'[1]Valuation Sheet'!$B:$W,7,FALSE),"")</f>
        <v>17.20</v>
      </c>
      <c r="C49" s="21">
        <f>IFERROR(VLOOKUP(A49,'[1]Business Score'!$A:$O,15,FALSE),"")</f>
        <v>-0.23157739999999999</v>
      </c>
      <c r="D49" s="21">
        <f>IFERROR(B49/VLOOKUP(A49,'[1]Business Score'!$A:$Q,17,FALSE),"")</f>
        <v>6.1219386666666651</v>
      </c>
      <c r="E49" s="24">
        <f>IFERROR(VLOOKUP(A49,'[1]Valuation Sheet'!$B:$W,2,FALSE),"")</f>
        <v>2.4562893798090589E-2</v>
      </c>
      <c r="F49" s="21">
        <f>IF(IFERROR(VLOOKUP(A49,'[1]Valuation Sheet'!$B:$W,5,FALSE),"")&lt;0.2,0.2,IFERROR(VLOOKUP(A49,'[1]Valuation Sheet'!$B:$W,5,FALSE),""))</f>
        <v>2.3760813126049647</v>
      </c>
      <c r="G49" s="21">
        <f>IF(IFERROR(VLOOKUP(A49,'[1]Valuation Sheet'!$B:$W,4,FALSE),"")&lt;0.2,0.2,IFERROR(VLOOKUP(A49,'[1]Valuation Sheet'!$B:$W,4,FALSE),""))</f>
        <v>4.379519438990453</v>
      </c>
      <c r="H49" s="21">
        <f t="shared" si="0"/>
        <v>2.3145735538955026</v>
      </c>
      <c r="I49" s="26" t="str">
        <f>VLOOKUP(A49,'[1]Valuation Sheet'!$B:$W,8,FALSE)</f>
        <v>OVERPRICED</v>
      </c>
      <c r="J49" s="34" t="str">
        <f t="shared" si="1"/>
        <v/>
      </c>
      <c r="K49" s="7">
        <f t="shared" ref="K49:K54" si="34">IFERROR(B49/C49,"")</f>
        <v>-74.273223552902834</v>
      </c>
      <c r="L49" s="21">
        <f t="shared" ref="L49:L54" si="35">IFERROR(B49/E49,"")</f>
        <v>700.24322628211871</v>
      </c>
      <c r="M49" s="21">
        <f>VLOOKUP(A49,'[1]Business Score'!$A:$BU,73,)</f>
        <v>-9.9948162208207822</v>
      </c>
      <c r="N49" s="21">
        <f t="shared" si="33"/>
        <v>2.8095675139073597</v>
      </c>
      <c r="O49" s="8">
        <f>IFERROR(R49/B49,"")</f>
        <v>1.1809883720930234E-2</v>
      </c>
      <c r="P49" s="25">
        <f>VLOOKUP(A49,'[1]Valuation Sheet'!$B:$W,21,FALSE)</f>
        <v>-0.74537677680288061</v>
      </c>
      <c r="Q49" s="26">
        <f>P49/5</f>
        <v>-0.14907535536057612</v>
      </c>
      <c r="R49" s="10">
        <v>0.20313000000000001</v>
      </c>
    </row>
    <row r="50" spans="1:18" x14ac:dyDescent="0.25">
      <c r="A50" s="14" t="s">
        <v>54</v>
      </c>
      <c r="B50" s="2" t="str">
        <f>IFERROR(VLOOKUP(A50,'[1]Valuation Sheet'!$B:$W,7,FALSE),"")</f>
        <v>11.50</v>
      </c>
      <c r="C50" s="21">
        <f>IFERROR(VLOOKUP(A50,'[1]Business Score'!$A:$O,15,FALSE),"")</f>
        <v>1.8313723333333347</v>
      </c>
      <c r="D50" s="21">
        <f>IFERROR(B50/VLOOKUP(A50,'[1]Business Score'!$A:$Q,17,FALSE),"")</f>
        <v>9.0278816296296291</v>
      </c>
      <c r="E50" s="24">
        <f>IFERROR(VLOOKUP(A50,'[1]Valuation Sheet'!$B:$W,2,FALSE),"")</f>
        <v>2.0334917127968124</v>
      </c>
      <c r="F50" s="21">
        <f>IF(IFERROR(VLOOKUP(A50,'[1]Valuation Sheet'!$B:$W,5,FALSE),"")&lt;0.2,0.2,IFERROR(VLOOKUP(A50,'[1]Valuation Sheet'!$B:$W,5,FALSE),""))</f>
        <v>8.7266257820557396</v>
      </c>
      <c r="G50" s="21">
        <f>IF(IFERROR(VLOOKUP(A50,'[1]Valuation Sheet'!$B:$W,4,FALSE),"")&lt;0.2,0.2,IFERROR(VLOOKUP(A50,'[1]Valuation Sheet'!$B:$W,4,FALSE),""))</f>
        <v>16.084646197317397</v>
      </c>
      <c r="H50" s="21">
        <f t="shared" si="0"/>
        <v>12.502357112510616</v>
      </c>
      <c r="I50" s="26" t="str">
        <f>VLOOKUP(A50,'[1]Valuation Sheet'!$B:$W,8,FALSE)</f>
        <v>FAIRLY PRICED</v>
      </c>
      <c r="J50" s="34" t="str">
        <f t="shared" si="1"/>
        <v/>
      </c>
      <c r="K50" s="7">
        <f t="shared" si="34"/>
        <v>6.2794439943670612</v>
      </c>
      <c r="L50" s="21">
        <f t="shared" si="35"/>
        <v>5.6552972051128716</v>
      </c>
      <c r="M50" s="21">
        <f>VLOOKUP(A50,'[1]Business Score'!$A:$BU,73,)</f>
        <v>6.8267696770075732</v>
      </c>
      <c r="N50" s="21">
        <f t="shared" si="33"/>
        <v>1.2738315002111731</v>
      </c>
      <c r="O50" s="8">
        <f>IFERROR(R50/B50,"")</f>
        <v>0.10912173913043477</v>
      </c>
      <c r="P50" s="25">
        <f>VLOOKUP(A50,'[1]Valuation Sheet'!$B:$W,21,FALSE)</f>
        <v>0.39866488672325184</v>
      </c>
      <c r="Q50" s="26">
        <f>P50/5</f>
        <v>7.9732977344650374E-2</v>
      </c>
      <c r="R50" s="10">
        <v>1.2548999999999999</v>
      </c>
    </row>
    <row r="51" spans="1:18" x14ac:dyDescent="0.25">
      <c r="A51" s="14" t="s">
        <v>55</v>
      </c>
      <c r="B51" s="2" t="str">
        <f>IFERROR(VLOOKUP(A51,'[1]Valuation Sheet'!$B:$W,7,FALSE),"")</f>
        <v>15.00</v>
      </c>
      <c r="C51" s="21">
        <f>IFERROR(VLOOKUP(A51,'[1]Business Score'!$A:$O,15,FALSE),"")</f>
        <v>2.5676757723577328</v>
      </c>
      <c r="D51" s="21">
        <f>IFERROR(B51/VLOOKUP(A51,'[1]Business Score'!$A:$Q,17,FALSE),"")</f>
        <v>39.60784834494774</v>
      </c>
      <c r="E51" s="24">
        <f>IFERROR(VLOOKUP(A51,'[1]Valuation Sheet'!$B:$W,2,FALSE),"")</f>
        <v>2.9716020269250683</v>
      </c>
      <c r="F51" s="21">
        <f>IF(IFERROR(VLOOKUP(A51,'[1]Valuation Sheet'!$B:$W,5,FALSE),"")&lt;0.2,0.2,IFERROR(VLOOKUP(A51,'[1]Valuation Sheet'!$B:$W,5,FALSE),""))</f>
        <v>21.498906376035411</v>
      </c>
      <c r="G51" s="21">
        <f>IF(IFERROR(VLOOKUP(A51,'[1]Valuation Sheet'!$B:$W,4,FALSE),"")&lt;0.2,0.2,IFERROR(VLOOKUP(A51,'[1]Valuation Sheet'!$B:$W,4,FALSE),""))</f>
        <v>39.626117966332657</v>
      </c>
      <c r="H51" s="21">
        <f t="shared" si="0"/>
        <v>49.461769155528387</v>
      </c>
      <c r="I51" s="26" t="str">
        <f>VLOOKUP(A51,'[1]Valuation Sheet'!$B:$W,8,FALSE)</f>
        <v>UNDERPRICED</v>
      </c>
      <c r="J51" s="34" t="str">
        <f t="shared" si="1"/>
        <v>BUY</v>
      </c>
      <c r="K51" s="7">
        <f t="shared" si="34"/>
        <v>5.8418590701685273</v>
      </c>
      <c r="L51" s="21">
        <f t="shared" si="35"/>
        <v>5.047782261584195</v>
      </c>
      <c r="M51" s="21">
        <f>VLOOKUP(A51,'[1]Business Score'!$A:$BU,73,)</f>
        <v>19.263245651187027</v>
      </c>
      <c r="N51" s="21">
        <f t="shared" si="33"/>
        <v>0.3787128214934542</v>
      </c>
      <c r="O51" s="8">
        <f>IFERROR(R51/B51,"")</f>
        <v>6.6703999999999999E-2</v>
      </c>
      <c r="P51" s="25">
        <f>VLOOKUP(A51,'[1]Valuation Sheet'!$B:$W,21,FALSE)</f>
        <v>1.6417411977555103</v>
      </c>
      <c r="Q51" s="26">
        <f>P51/5</f>
        <v>0.32834823955110204</v>
      </c>
      <c r="R51" s="10">
        <v>1.0005599999999999</v>
      </c>
    </row>
    <row r="52" spans="1:18" x14ac:dyDescent="0.25">
      <c r="A52" s="14" t="s">
        <v>56</v>
      </c>
      <c r="B52" s="2" t="str">
        <f>IFERROR(VLOOKUP(A52,'[1]Valuation Sheet'!$B:$W,7,FALSE),"")</f>
        <v>1.03</v>
      </c>
      <c r="C52" s="21">
        <f>IFERROR(VLOOKUP(A52,'[1]Business Score'!$A:$O,15,FALSE),"")</f>
        <v>2.4043715846994534E-2</v>
      </c>
      <c r="D52" s="21">
        <f>IFERROR(B52/VLOOKUP(A52,'[1]Business Score'!$A:$Q,17,FALSE),"")</f>
        <v>7.5846955128205131</v>
      </c>
      <c r="E52" s="24">
        <f>IFERROR(VLOOKUP(A52,'[1]Valuation Sheet'!$B:$W,2,FALSE),"")</f>
        <v>0.20322289089797915</v>
      </c>
      <c r="F52" s="21">
        <f>IF(IFERROR(VLOOKUP(A52,'[1]Valuation Sheet'!$B:$W,5,FALSE),"")&lt;0.2,0.2,IFERROR(VLOOKUP(A52,'[1]Valuation Sheet'!$B:$W,5,FALSE),""))</f>
        <v>3.1209829596867928</v>
      </c>
      <c r="G52" s="21">
        <f>IF(IFERROR(VLOOKUP(A52,'[1]Valuation Sheet'!$B:$W,4,FALSE),"")&lt;0.2,0.2,IFERROR(VLOOKUP(A52,'[1]Valuation Sheet'!$B:$W,4,FALSE),""))</f>
        <v>5.7524990698745109</v>
      </c>
      <c r="H52" s="21">
        <f t="shared" si="0"/>
        <v>0.52680401137075039</v>
      </c>
      <c r="I52" s="26" t="str">
        <f>VLOOKUP(A52,'[1]Valuation Sheet'!$B:$W,8,FALSE)</f>
        <v>UNDERPRICED</v>
      </c>
      <c r="J52" s="34" t="str">
        <f t="shared" si="1"/>
        <v/>
      </c>
      <c r="K52" s="7">
        <f t="shared" si="34"/>
        <v>42.838636363636368</v>
      </c>
      <c r="L52" s="21">
        <f t="shared" si="35"/>
        <v>5.0683266803692648</v>
      </c>
      <c r="M52" s="21">
        <f>VLOOKUP(A52,'[1]Business Score'!$A:$BU,73,)</f>
        <v>21.910257745647119</v>
      </c>
      <c r="N52" s="21">
        <f t="shared" si="33"/>
        <v>0.13579978237214363</v>
      </c>
      <c r="O52" s="8">
        <f>IFERROR(R52/B52,"")</f>
        <v>5.8267961165048537E-2</v>
      </c>
      <c r="P52" s="25">
        <f>VLOOKUP(A52,'[1]Valuation Sheet'!$B:$W,21,FALSE)</f>
        <v>4.584950553276224</v>
      </c>
      <c r="Q52" s="26">
        <f>P52/5</f>
        <v>0.91699011065524483</v>
      </c>
      <c r="R52" s="10">
        <v>6.0015999999999993E-2</v>
      </c>
    </row>
    <row r="53" spans="1:18" x14ac:dyDescent="0.25">
      <c r="A53" s="14" t="s">
        <v>57</v>
      </c>
      <c r="B53" s="2" t="str">
        <f>IFERROR(VLOOKUP(A53,'[1]Valuation Sheet'!$B:$W,7,FALSE),"")</f>
        <v>15.00</v>
      </c>
      <c r="C53" s="21">
        <f>IFERROR(VLOOKUP(A53,'[1]Business Score'!$A:$O,15,FALSE),"")</f>
        <v>1.6680064150943392</v>
      </c>
      <c r="D53" s="21">
        <f>IFERROR(B53/VLOOKUP(A53,'[1]Business Score'!$A:$Q,17,FALSE),"")</f>
        <v>4.9867840670859538</v>
      </c>
      <c r="E53" s="24">
        <f>IFERROR(VLOOKUP(A53,'[1]Valuation Sheet'!$B:$W,2,FALSE),"")</f>
        <v>1.496416369728139</v>
      </c>
      <c r="F53" s="21">
        <f>IF(IFERROR(VLOOKUP(A53,'[1]Valuation Sheet'!$B:$W,5,FALSE),"")&lt;0.2,0.2,IFERROR(VLOOKUP(A53,'[1]Valuation Sheet'!$B:$W,5,FALSE),""))</f>
        <v>5.690803495567077</v>
      </c>
      <c r="G53" s="21">
        <f>IF(IFERROR(VLOOKUP(A53,'[1]Valuation Sheet'!$B:$W,4,FALSE),"")&lt;0.2,0.2,IFERROR(VLOOKUP(A53,'[1]Valuation Sheet'!$B:$W,4,FALSE),""))</f>
        <v>10.489112641093525</v>
      </c>
      <c r="H53" s="21">
        <f t="shared" si="0"/>
        <v>16.801449154871502</v>
      </c>
      <c r="I53" s="26" t="str">
        <f>VLOOKUP(A53,'[1]Valuation Sheet'!$B:$W,8,FALSE)</f>
        <v>OVERPRICED</v>
      </c>
      <c r="J53" s="34" t="str">
        <f t="shared" si="1"/>
        <v/>
      </c>
      <c r="K53" s="7">
        <f t="shared" si="34"/>
        <v>8.9927711693792425</v>
      </c>
      <c r="L53" s="21">
        <f t="shared" si="35"/>
        <v>10.023948082528074</v>
      </c>
      <c r="M53" s="21">
        <f>VLOOKUP(A53,'[1]Business Score'!$A:$BU,73,)</f>
        <v>10.072772504247979</v>
      </c>
      <c r="N53" s="21">
        <f t="shared" si="33"/>
        <v>3.0079505746005375</v>
      </c>
      <c r="O53" s="8">
        <f>IFERROR(R53/B53,"")</f>
        <v>6.6626666666666667E-2</v>
      </c>
      <c r="P53" s="25">
        <f>VLOOKUP(A53,'[1]Valuation Sheet'!$B:$W,21,FALSE)</f>
        <v>-0.30072582392709835</v>
      </c>
      <c r="Q53" s="26">
        <f>P53/5</f>
        <v>-6.0145164785419668E-2</v>
      </c>
      <c r="R53" s="10">
        <v>0.99940000000000007</v>
      </c>
    </row>
    <row r="54" spans="1:18" x14ac:dyDescent="0.25">
      <c r="A54" s="14" t="s">
        <v>58</v>
      </c>
      <c r="B54" s="2" t="str">
        <f>IFERROR(VLOOKUP(A54,'[1]Valuation Sheet'!$B:$W,7,FALSE),"")</f>
        <v>1,345.00</v>
      </c>
      <c r="C54" s="21">
        <f>IFERROR(VLOOKUP(A54,'[1]Business Score'!$A:$O,15,FALSE),"")</f>
        <v>54.257848257764977</v>
      </c>
      <c r="D54" s="21">
        <f>IFERROR(B54/VLOOKUP(A54,'[1]Business Score'!$A:$Q,17,FALSE),"")</f>
        <v>84.784047745205129</v>
      </c>
      <c r="E54" s="24">
        <f>IFERROR(VLOOKUP(A54,'[1]Valuation Sheet'!$B:$W,2,FALSE),"")</f>
        <v>41.301701138509841</v>
      </c>
      <c r="F54" s="21">
        <f>IF(IFERROR(VLOOKUP(A54,'[1]Valuation Sheet'!$B:$W,5,FALSE),"")&lt;0.2,0.2,IFERROR(VLOOKUP(A54,'[1]Valuation Sheet'!$B:$W,5,FALSE),""))</f>
        <v>140.91159822575878</v>
      </c>
      <c r="G54" s="21">
        <f>IF(IFERROR(VLOOKUP(A54,'[1]Valuation Sheet'!$B:$W,4,FALSE),"")&lt;0.2,0.2,IFERROR(VLOOKUP(A54,'[1]Valuation Sheet'!$B:$W,4,FALSE),""))</f>
        <v>259.72389090184447</v>
      </c>
      <c r="H54" s="21">
        <f t="shared" si="0"/>
        <v>1739.193163741222</v>
      </c>
      <c r="I54" s="26" t="str">
        <f>VLOOKUP(A54,'[1]Valuation Sheet'!$B:$W,8,FALSE)</f>
        <v>OVERPRICED</v>
      </c>
      <c r="J54" s="34" t="str">
        <f t="shared" si="1"/>
        <v/>
      </c>
      <c r="K54" s="7">
        <f t="shared" si="34"/>
        <v>24.789040538619474</v>
      </c>
      <c r="L54" s="21">
        <f t="shared" si="35"/>
        <v>32.565244600685894</v>
      </c>
      <c r="M54" s="21">
        <f>VLOOKUP(A54,'[1]Business Score'!$A:$BU,73,)</f>
        <v>32.054222929718222</v>
      </c>
      <c r="N54" s="21">
        <f t="shared" si="33"/>
        <v>15.863833300835358</v>
      </c>
      <c r="O54" s="8">
        <f>IFERROR(R54/B54,"")</f>
        <v>4.3547806691449815E-2</v>
      </c>
      <c r="P54" s="25">
        <f>VLOOKUP(A54,'[1]Valuation Sheet'!$B:$W,21,FALSE)</f>
        <v>-0.80689673538896323</v>
      </c>
      <c r="Q54" s="26">
        <f>P54/5</f>
        <v>-0.16137934707779264</v>
      </c>
      <c r="R54" s="10">
        <v>58.571800000000003</v>
      </c>
    </row>
    <row r="55" spans="1:18" x14ac:dyDescent="0.25">
      <c r="A55" s="12" t="s">
        <v>59</v>
      </c>
      <c r="B55" s="2"/>
      <c r="C55" s="21"/>
      <c r="D55" s="21"/>
      <c r="E55" s="24"/>
      <c r="F55" s="21"/>
      <c r="G55" s="21"/>
      <c r="H55" s="21"/>
      <c r="I55" s="26"/>
      <c r="J55" s="34"/>
      <c r="K55" s="7"/>
      <c r="L55" s="21"/>
      <c r="M55" s="21"/>
      <c r="N55" s="20"/>
      <c r="O55" s="8" t="str">
        <f>IFERROR(R55/B55,"")</f>
        <v/>
      </c>
      <c r="P55" s="25"/>
      <c r="Q55" s="26"/>
      <c r="R55" s="10">
        <v>0</v>
      </c>
    </row>
    <row r="56" spans="1:18" x14ac:dyDescent="0.25">
      <c r="A56" s="14" t="s">
        <v>60</v>
      </c>
      <c r="B56" s="2">
        <f>IFERROR(VLOOKUP(A56,'[1]Valuation Sheet'!$B:$W,7,FALSE),"")</f>
        <v>3.37</v>
      </c>
      <c r="C56" s="21">
        <f>IFERROR(VLOOKUP(A56,'[1]Business Score'!$A:$O,15,FALSE),"")</f>
        <v>-0.1768878406204033</v>
      </c>
      <c r="D56" s="21">
        <f>IFERROR(B56/VLOOKUP(A56,'[1]Business Score'!$A:$Q,17,FALSE),"")</f>
        <v>6.8531768953068593</v>
      </c>
      <c r="E56" s="24">
        <f>IFERROR(VLOOKUP(A56,'[1]Valuation Sheet'!$B:$W,2,FALSE),"")</f>
        <v>9.6797374699833016E-2</v>
      </c>
      <c r="F56" s="21">
        <f>IF(IFERROR(VLOOKUP(A56,'[1]Valuation Sheet'!$B:$W,5,FALSE),"")&lt;0.2,0.2,IFERROR(VLOOKUP(A56,'[1]Valuation Sheet'!$B:$W,5,FALSE),""))</f>
        <v>2.7537438876856268</v>
      </c>
      <c r="G56" s="21">
        <f>IF(IFERROR(VLOOKUP(A56,'[1]Valuation Sheet'!$B:$W,4,FALSE),"")&lt;0.2,0.2,IFERROR(VLOOKUP(A56,'[1]Valuation Sheet'!$B:$W,4,FALSE),""))</f>
        <v>5.0756153933547612</v>
      </c>
      <c r="H56" s="21">
        <f t="shared" si="0"/>
        <v>-0.72558522604425701</v>
      </c>
      <c r="I56" s="26" t="str">
        <f>VLOOKUP(A56,'[1]Valuation Sheet'!$B:$W,8,FALSE)</f>
        <v>FAIRLY PRICED</v>
      </c>
      <c r="J56" s="34" t="str">
        <f t="shared" si="1"/>
        <v/>
      </c>
      <c r="K56" s="7">
        <f t="shared" ref="K56" si="36">IFERROR(B56/C56,"")</f>
        <v>-19.051620440276235</v>
      </c>
      <c r="L56" s="21">
        <f t="shared" ref="L56" si="37">IFERROR(B56/E56,"")</f>
        <v>34.814993799680124</v>
      </c>
      <c r="M56" s="21">
        <f>VLOOKUP(A56,'[1]Business Score'!$A:$BU,73,)</f>
        <v>4.1019508378834475</v>
      </c>
      <c r="N56" s="21">
        <f>IFERROR(B56/D56,"")</f>
        <v>0.49174274230507869</v>
      </c>
      <c r="O56" s="8">
        <f>IFERROR(R56/B56,"")</f>
        <v>0</v>
      </c>
      <c r="P56" s="25">
        <f>VLOOKUP(A56,'[1]Valuation Sheet'!$B:$W,21,FALSE)</f>
        <v>0.5061173274049735</v>
      </c>
      <c r="Q56" s="26">
        <f>P56/5</f>
        <v>0.1012234654809947</v>
      </c>
      <c r="R56" s="10">
        <v>0</v>
      </c>
    </row>
    <row r="57" spans="1:18" x14ac:dyDescent="0.25">
      <c r="A57" s="14" t="s">
        <v>61</v>
      </c>
      <c r="B57" s="2" t="str">
        <f>IFERROR(VLOOKUP(A57,'[1]Valuation Sheet'!$B:$W,7,FALSE),"")</f>
        <v>10.20</v>
      </c>
      <c r="C57" s="21">
        <f>IFERROR(VLOOKUP(A57,'[1]Business Score'!$A:$O,15,FALSE),"")</f>
        <v>0.39106888888888836</v>
      </c>
      <c r="D57" s="21">
        <f>IFERROR(B57/VLOOKUP(A57,'[1]Business Score'!$A:$Q,17,FALSE),"")</f>
        <v>8.76112</v>
      </c>
      <c r="E57" s="24">
        <f>IFERROR(VLOOKUP(A57,'[1]Valuation Sheet'!$B:$W,2,FALSE),"")</f>
        <v>1.4378930848408744</v>
      </c>
      <c r="F57" s="21">
        <f>IF(IFERROR(VLOOKUP(A57,'[1]Valuation Sheet'!$B:$W,5,FALSE),"")&lt;0.2,0.2,IFERROR(VLOOKUP(A57,'[1]Valuation Sheet'!$B:$W,5,FALSE),""))</f>
        <v>6.4920762178833122</v>
      </c>
      <c r="G57" s="21">
        <f>IF(IFERROR(VLOOKUP(A57,'[1]Valuation Sheet'!$B:$W,4,FALSE),"")&lt;0.2,0.2,IFERROR(VLOOKUP(A57,'[1]Valuation Sheet'!$B:$W,4,FALSE),""))</f>
        <v>11.96599369087104</v>
      </c>
      <c r="H57" s="21">
        <f t="shared" si="0"/>
        <v>15.468121393082123</v>
      </c>
      <c r="I57" s="26" t="str">
        <f>VLOOKUP(A57,'[1]Valuation Sheet'!$B:$W,8,FALSE)</f>
        <v>OVERPRICED</v>
      </c>
      <c r="J57" s="34" t="str">
        <f t="shared" si="1"/>
        <v/>
      </c>
      <c r="K57" s="7">
        <f t="shared" ref="K57:K59" si="38">IFERROR(B57/C57,"")</f>
        <v>26.082361163989329</v>
      </c>
      <c r="L57" s="21">
        <f t="shared" ref="L57:L59" si="39">IFERROR(B57/E57,"")</f>
        <v>7.0937123959593915</v>
      </c>
      <c r="M57" s="21">
        <f>VLOOKUP(A57,'[1]Business Score'!$A:$BU,73,)</f>
        <v>39.553443990470363</v>
      </c>
      <c r="N57" s="21">
        <f>IFERROR(B57/D57,"")</f>
        <v>1.164234709717479</v>
      </c>
      <c r="O57" s="8">
        <f>IFERROR(R57/B57,"")</f>
        <v>0.73524705882352948</v>
      </c>
      <c r="P57" s="25">
        <f>VLOOKUP(A57,'[1]Valuation Sheet'!$B:$W,21,FALSE)</f>
        <v>0.17313663635990584</v>
      </c>
      <c r="Q57" s="26">
        <f>P57/5</f>
        <v>3.4627327271981166E-2</v>
      </c>
      <c r="R57" s="10">
        <v>7.4995200000000004</v>
      </c>
    </row>
    <row r="58" spans="1:18" x14ac:dyDescent="0.25">
      <c r="A58" s="14" t="s">
        <v>62</v>
      </c>
      <c r="B58" s="2" t="str">
        <f>IFERROR(VLOOKUP(A58,'[1]Valuation Sheet'!$B:$W,7,FALSE),"")</f>
        <v>2.30</v>
      </c>
      <c r="C58" s="21">
        <f>IFERROR(VLOOKUP(A58,'[1]Business Score'!$A:$O,15,FALSE),"")</f>
        <v>0.34967959183673591</v>
      </c>
      <c r="D58" s="21">
        <f>IFERROR(B58/VLOOKUP(A58,'[1]Business Score'!$A:$Q,17,FALSE),"")</f>
        <v>3.5374254251700683</v>
      </c>
      <c r="E58" s="24">
        <f>IFERROR(VLOOKUP(A58,'[1]Valuation Sheet'!$B:$W,2,FALSE),"")</f>
        <v>0.18613255350981991</v>
      </c>
      <c r="F58" s="21">
        <f>IF(IFERROR(VLOOKUP(A58,'[1]Valuation Sheet'!$B:$W,5,FALSE),"")&lt;0.2,0.2,IFERROR(VLOOKUP(A58,'[1]Valuation Sheet'!$B:$W,5,FALSE),""))</f>
        <v>1.8467023511513798</v>
      </c>
      <c r="G58" s="21">
        <f>IF(IFERROR(VLOOKUP(A58,'[1]Valuation Sheet'!$B:$W,4,FALSE),"")&lt;0.2,0.2,IFERROR(VLOOKUP(A58,'[1]Valuation Sheet'!$B:$W,4,FALSE),""))</f>
        <v>3.4037845430593041</v>
      </c>
      <c r="H58" s="21">
        <f t="shared" si="0"/>
        <v>2.662601141020307</v>
      </c>
      <c r="I58" s="26" t="str">
        <f>VLOOKUP(A58,'[1]Valuation Sheet'!$B:$W,8,FALSE)</f>
        <v>FAIRLY PRICED</v>
      </c>
      <c r="J58" s="34" t="str">
        <f t="shared" si="1"/>
        <v/>
      </c>
      <c r="K58" s="7">
        <f t="shared" si="38"/>
        <v>6.5774499104135913</v>
      </c>
      <c r="L58" s="21">
        <f t="shared" si="39"/>
        <v>12.356785294296504</v>
      </c>
      <c r="M58" s="21">
        <f>VLOOKUP(A58,'[1]Business Score'!$A:$BU,73,)</f>
        <v>7.614402450639628</v>
      </c>
      <c r="N58" s="21">
        <f>IFERROR(B58/D58,"")</f>
        <v>0.65019038525438966</v>
      </c>
      <c r="O58" s="8">
        <f>IFERROR(R58/B58,"")</f>
        <v>8.6921739130434786E-2</v>
      </c>
      <c r="P58" s="25">
        <f>VLOOKUP(A58,'[1]Valuation Sheet'!$B:$W,21,FALSE)</f>
        <v>0.47990632306926284</v>
      </c>
      <c r="Q58" s="26">
        <f>P58/5</f>
        <v>9.5981264613852563E-2</v>
      </c>
      <c r="R58" s="10">
        <v>0.19991999999999999</v>
      </c>
    </row>
    <row r="59" spans="1:18" x14ac:dyDescent="0.25">
      <c r="A59" s="14" t="s">
        <v>63</v>
      </c>
      <c r="B59" s="2">
        <f>IFERROR(VLOOKUP(A59,'[1]Valuation Sheet'!$B:$W,7,FALSE),"")</f>
        <v>0.5</v>
      </c>
      <c r="C59" s="21">
        <f>IFERROR(VLOOKUP(A59,'[1]Business Score'!$A:$O,15,FALSE),"")</f>
        <v>9.6860526315789466E-2</v>
      </c>
      <c r="D59" s="21">
        <f>IFERROR(B59/VLOOKUP(A59,'[1]Business Score'!$A:$Q,17,FALSE),"")</f>
        <v>0.51868736842105256</v>
      </c>
      <c r="E59" s="24">
        <f>IFERROR(VLOOKUP(A59,'[1]Valuation Sheet'!$B:$W,2,FALSE),"")</f>
        <v>-0.11327850463768803</v>
      </c>
      <c r="F59" s="21">
        <f>IF(IFERROR(VLOOKUP(A59,'[1]Valuation Sheet'!$B:$W,5,FALSE),"")&lt;0.2,0.2,IFERROR(VLOOKUP(A59,'[1]Valuation Sheet'!$B:$W,5,FALSE),""))</f>
        <v>0.2</v>
      </c>
      <c r="G59" s="21">
        <f>IF(IFERROR(VLOOKUP(A59,'[1]Valuation Sheet'!$B:$W,4,FALSE),"")&lt;0.2,0.2,IFERROR(VLOOKUP(A59,'[1]Valuation Sheet'!$B:$W,4,FALSE),""))</f>
        <v>0.2</v>
      </c>
      <c r="H59" s="21">
        <f t="shared" si="0"/>
        <v>0.26234129703604325</v>
      </c>
      <c r="I59" s="26" t="str">
        <f>VLOOKUP(A59,'[1]Valuation Sheet'!$B:$W,8,FALSE)</f>
        <v>OVERPRICED</v>
      </c>
      <c r="J59" s="34" t="str">
        <f t="shared" si="1"/>
        <v/>
      </c>
      <c r="K59" s="7">
        <f t="shared" si="38"/>
        <v>5.1620615643763417</v>
      </c>
      <c r="L59" s="21">
        <f t="shared" si="39"/>
        <v>-4.4139000739743945</v>
      </c>
      <c r="M59" s="21">
        <f>VLOOKUP(A59,'[1]Business Score'!$A:$BU,73,)</f>
        <v>2.7084438523567917</v>
      </c>
      <c r="N59" s="21">
        <f>IFERROR(B59/D59,"")</f>
        <v>0.96397180737610944</v>
      </c>
      <c r="O59" s="8" t="str">
        <f>IFERROR(R59/B59,"")</f>
        <v/>
      </c>
      <c r="P59" s="25">
        <f>VLOOKUP(A59,'[1]Valuation Sheet'!$B:$W,21,FALSE)</f>
        <v>-0.6</v>
      </c>
      <c r="Q59" s="26">
        <f>P59/5</f>
        <v>-0.12</v>
      </c>
      <c r="R59" s="10" t="e">
        <v>#VALUE!</v>
      </c>
    </row>
    <row r="60" spans="1:18" ht="13.5" thickBot="1" x14ac:dyDescent="0.3">
      <c r="A60" s="12" t="s">
        <v>64</v>
      </c>
      <c r="B60" s="2"/>
      <c r="C60" s="21"/>
      <c r="D60" s="21"/>
      <c r="E60" s="24"/>
      <c r="F60" s="21"/>
      <c r="G60" s="21"/>
      <c r="H60" s="21"/>
      <c r="I60" s="26"/>
      <c r="J60" s="34"/>
      <c r="K60" s="7"/>
      <c r="L60" s="21"/>
      <c r="M60" s="21"/>
      <c r="N60" s="20"/>
      <c r="O60" s="8" t="str">
        <f>IFERROR(R60/B60,"")</f>
        <v/>
      </c>
      <c r="P60" s="25"/>
      <c r="Q60" s="26"/>
      <c r="R60" s="10">
        <v>0</v>
      </c>
    </row>
    <row r="61" spans="1:18" x14ac:dyDescent="0.25">
      <c r="A61" s="14" t="s">
        <v>65</v>
      </c>
      <c r="B61" s="2" t="str">
        <f>IFERROR(VLOOKUP(A61,'[1]Valuation Sheet'!$B:$W,7,FALSE),"")</f>
        <v/>
      </c>
      <c r="C61" s="21">
        <f>IFERROR(VLOOKUP(A61,'[1]Business Score'!$A:$O,15,FALSE),"")</f>
        <v>0.53142259615384602</v>
      </c>
      <c r="D61" s="21" t="str">
        <f>IFERROR(B61/VLOOKUP(A61,'[1]Business Score'!$A:$Q,17,FALSE),"")</f>
        <v/>
      </c>
      <c r="E61" s="24">
        <f>IFERROR(VLOOKUP(A61,'[1]Valuation Sheet'!$B:$W,2,FALSE),"")</f>
        <v>0.39385263699390277</v>
      </c>
      <c r="F61" s="21">
        <f>IF(IFERROR(VLOOKUP(A61,'[1]Valuation Sheet'!$B:$W,5,FALSE),"")&lt;0.2,0.2,IFERROR(VLOOKUP(A61,'[1]Valuation Sheet'!$B:$W,5,FALSE),""))</f>
        <v>4.2927527529253826</v>
      </c>
      <c r="G61" s="21">
        <f>IF(IFERROR(VLOOKUP(A61,'[1]Valuation Sheet'!$B:$W,4,FALSE),"")&lt;0.2,0.2,IFERROR(VLOOKUP(A61,'[1]Valuation Sheet'!$B:$W,4,FALSE),""))</f>
        <v>7.9122688388156686</v>
      </c>
      <c r="H61" s="21">
        <f t="shared" si="0"/>
        <v>0</v>
      </c>
      <c r="I61" s="26" t="str">
        <f>VLOOKUP(A61,'[1]Valuation Sheet'!$B:$W,8,FALSE)</f>
        <v>FAIRLY PRICED</v>
      </c>
      <c r="J61" s="31" t="e">
        <f t="shared" si="1"/>
        <v>#VALUE!</v>
      </c>
      <c r="K61" s="7" t="str">
        <f t="shared" ref="K61" si="40">IFERROR(B61/C61,"")</f>
        <v/>
      </c>
      <c r="L61" s="21" t="str">
        <f t="shared" ref="L61" si="41">IFERROR(B61/E61,"")</f>
        <v/>
      </c>
      <c r="M61" s="21"/>
      <c r="N61" s="21" t="str">
        <f>IFERROR(B61/D61,"")</f>
        <v/>
      </c>
      <c r="O61" s="8" t="str">
        <f>IFERROR(R61/B61,"")</f>
        <v/>
      </c>
      <c r="P61" s="25" t="e">
        <f>VLOOKUP(A61,'[1]Valuation Sheet'!$B:$W,21,FALSE)</f>
        <v>#N/A</v>
      </c>
      <c r="Q61" s="26" t="e">
        <f>P61/5</f>
        <v>#N/A</v>
      </c>
      <c r="R61" s="10">
        <v>0</v>
      </c>
    </row>
    <row r="62" spans="1:18" x14ac:dyDescent="0.25">
      <c r="A62" s="12" t="s">
        <v>66</v>
      </c>
      <c r="B62" s="2"/>
      <c r="C62" s="21"/>
      <c r="D62" s="21"/>
      <c r="E62" s="24"/>
      <c r="F62" s="21"/>
      <c r="G62" s="21"/>
      <c r="H62" s="21"/>
      <c r="I62" s="26"/>
      <c r="J62" s="32" t="str">
        <f t="shared" si="1"/>
        <v/>
      </c>
      <c r="K62" s="7"/>
      <c r="L62" s="21"/>
      <c r="M62" s="21"/>
      <c r="N62" s="20"/>
      <c r="O62" s="8" t="str">
        <f>IFERROR(R62/B62,"")</f>
        <v/>
      </c>
      <c r="P62" s="25"/>
      <c r="Q62" s="26"/>
      <c r="R62" s="10">
        <v>0</v>
      </c>
    </row>
    <row r="63" spans="1:18" x14ac:dyDescent="0.25">
      <c r="A63" s="14" t="s">
        <v>67</v>
      </c>
      <c r="B63" s="2">
        <f>IFERROR(VLOOKUP(A63,'[1]Valuation Sheet'!$B:$W,7,FALSE),"")</f>
        <v>4.54</v>
      </c>
      <c r="C63" s="21">
        <f>IFERROR(VLOOKUP(A63,'[1]Business Score'!$A:$O,15,FALSE),"")</f>
        <v>0.8591293484528163</v>
      </c>
      <c r="D63" s="21">
        <f>IFERROR(B63/VLOOKUP(A63,'[1]Business Score'!$A:$Q,17,FALSE),"")</f>
        <v>6.3966389582932921</v>
      </c>
      <c r="E63" s="24">
        <f>IFERROR(VLOOKUP(A63,'[1]Valuation Sheet'!$B:$W,2,FALSE),"")</f>
        <v>0.61364655560054526</v>
      </c>
      <c r="F63" s="21">
        <f>IF(IFERROR(VLOOKUP(A63,'[1]Valuation Sheet'!$B:$W,5,FALSE),"")&lt;0.2,0.2,IFERROR(VLOOKUP(A63,'[1]Valuation Sheet'!$B:$W,5,FALSE),""))</f>
        <v>3.9898570575567311</v>
      </c>
      <c r="G63" s="21">
        <f>IF(IFERROR(VLOOKUP(A63,'[1]Valuation Sheet'!$B:$W,4,FALSE),"")&lt;0.2,0.2,IFERROR(VLOOKUP(A63,'[1]Valuation Sheet'!$B:$W,4,FALSE),""))</f>
        <v>7.3539808800592326</v>
      </c>
      <c r="H63" s="21">
        <f t="shared" si="0"/>
        <v>10.225534714978663</v>
      </c>
      <c r="I63" s="26" t="str">
        <f>VLOOKUP(A63,'[1]Valuation Sheet'!$B:$W,8,FALSE)</f>
        <v>FAIRLY PRICED</v>
      </c>
      <c r="J63" s="32" t="str">
        <f t="shared" si="1"/>
        <v/>
      </c>
      <c r="K63" s="7">
        <f t="shared" ref="K63" si="42">IFERROR(B63/C63,"")</f>
        <v>5.2844196373642314</v>
      </c>
      <c r="L63" s="21">
        <f t="shared" ref="L63" si="43">IFERROR(B63/E63,"")</f>
        <v>7.3983956376271491</v>
      </c>
      <c r="M63" s="21">
        <f>VLOOKUP(A63,'[1]Business Score'!$A:$BU,73,)</f>
        <v>11.902206266604164</v>
      </c>
      <c r="N63" s="21">
        <f>IFERROR(B63/D63,"")</f>
        <v>0.70974773308314587</v>
      </c>
      <c r="O63" s="8" t="str">
        <f>IFERROR(R63/B63,"")</f>
        <v/>
      </c>
      <c r="P63" s="25">
        <f>VLOOKUP(A63,'[1]Valuation Sheet'!$B:$W,21,FALSE)</f>
        <v>0.61981957710555791</v>
      </c>
      <c r="Q63" s="26">
        <f>P63/5</f>
        <v>0.12396391542111158</v>
      </c>
      <c r="R63" s="10" t="e">
        <v>#VALUE!</v>
      </c>
    </row>
    <row r="64" spans="1:18" x14ac:dyDescent="0.25">
      <c r="A64" s="14" t="s">
        <v>68</v>
      </c>
      <c r="B64" s="2">
        <f>IFERROR(VLOOKUP(A64,'[1]Valuation Sheet'!$B:$W,7,FALSE),"")</f>
        <v>66.349999999999994</v>
      </c>
      <c r="C64" s="21">
        <f>IFERROR(VLOOKUP(A64,'[1]Business Score'!$A:$O,15,FALSE),"")</f>
        <v>10.106216372982376</v>
      </c>
      <c r="D64" s="21">
        <f>IFERROR(B64/VLOOKUP(A64,'[1]Business Score'!$A:$Q,17,FALSE),"")</f>
        <v>59.258701522091329</v>
      </c>
      <c r="E64" s="24">
        <f>IFERROR(VLOOKUP(A64,'[1]Valuation Sheet'!$B:$W,2,FALSE),"")</f>
        <v>8.6327153175660527</v>
      </c>
      <c r="F64" s="21">
        <f>IF(IFERROR(VLOOKUP(A64,'[1]Valuation Sheet'!$B:$W,5,FALSE),"")&lt;0.2,0.2,IFERROR(VLOOKUP(A64,'[1]Valuation Sheet'!$B:$W,5,FALSE),""))</f>
        <v>44.958930075935939</v>
      </c>
      <c r="G64" s="21">
        <f>IF(IFERROR(VLOOKUP(A64,'[1]Valuation Sheet'!$B:$W,4,FALSE),"")&lt;0.2,0.2,IFERROR(VLOOKUP(A64,'[1]Valuation Sheet'!$B:$W,4,FALSE),""))</f>
        <v>82.866906607631449</v>
      </c>
      <c r="H64" s="21">
        <f t="shared" si="0"/>
        <v>64.640313945196652</v>
      </c>
      <c r="I64" s="26" t="str">
        <f>VLOOKUP(A64,'[1]Valuation Sheet'!$B:$W,8,FALSE)</f>
        <v>OVERPRICED</v>
      </c>
      <c r="J64" s="32" t="str">
        <f t="shared" si="1"/>
        <v/>
      </c>
      <c r="K64" s="7">
        <f t="shared" ref="K64:K65" si="44">IFERROR(B64/C64,"")</f>
        <v>6.5652661244595842</v>
      </c>
      <c r="L64" s="21">
        <f t="shared" ref="L64:L65" si="45">IFERROR(B64/E64,"")</f>
        <v>7.6858783776860395</v>
      </c>
      <c r="M64" s="21">
        <f>VLOOKUP(A64,'[1]Business Score'!$A:$BU,73,)</f>
        <v>6.3960943996809663</v>
      </c>
      <c r="N64" s="21">
        <f>IFERROR(B64/D64,"")</f>
        <v>1.1196667880963451</v>
      </c>
      <c r="O64" s="8" t="str">
        <f>IFERROR(R64/B64,"")</f>
        <v/>
      </c>
      <c r="P64" s="25">
        <f>VLOOKUP(A64,'[1]Valuation Sheet'!$B:$W,21,FALSE)</f>
        <v>0.24893604532978841</v>
      </c>
      <c r="Q64" s="26">
        <f>P64/5</f>
        <v>4.9787209065957683E-2</v>
      </c>
      <c r="R64" s="10" t="e">
        <v>#VALUE!</v>
      </c>
    </row>
    <row r="65" spans="1:18" x14ac:dyDescent="0.25">
      <c r="A65" s="14" t="s">
        <v>69</v>
      </c>
      <c r="B65" s="2" t="str">
        <f>IFERROR(VLOOKUP(A65,'[1]Valuation Sheet'!$B:$W,7,FALSE),"")</f>
        <v>3.84</v>
      </c>
      <c r="C65" s="21">
        <f>IFERROR(VLOOKUP(A65,'[1]Business Score'!$A:$O,15,FALSE),"")</f>
        <v>0.48153839999999865</v>
      </c>
      <c r="D65" s="21">
        <f>IFERROR(B65/VLOOKUP(A65,'[1]Business Score'!$A:$Q,17,FALSE),"")</f>
        <v>3.2236961902702705</v>
      </c>
      <c r="E65" s="24">
        <f>IFERROR(VLOOKUP(A65,'[1]Valuation Sheet'!$B:$W,2,FALSE),"")</f>
        <v>0.24171524332120753</v>
      </c>
      <c r="F65" s="21">
        <f>IF(IFERROR(VLOOKUP(A65,'[1]Valuation Sheet'!$B:$W,5,FALSE),"")&lt;0.2,0.2,IFERROR(VLOOKUP(A65,'[1]Valuation Sheet'!$B:$W,5,FALSE),""))</f>
        <v>1.7848103738681533</v>
      </c>
      <c r="G65" s="21">
        <f>IF(IFERROR(VLOOKUP(A65,'[1]Valuation Sheet'!$B:$W,4,FALSE),"")&lt;0.2,0.2,IFERROR(VLOOKUP(A65,'[1]Valuation Sheet'!$B:$W,4,FALSE),""))</f>
        <v>3.2897071686060375</v>
      </c>
      <c r="H65" s="21">
        <f t="shared" si="0"/>
        <v>-12.350440674635854</v>
      </c>
      <c r="I65" s="26" t="str">
        <f>VLOOKUP(A65,'[1]Valuation Sheet'!$B:$W,8,FALSE)</f>
        <v>OVERPRICED</v>
      </c>
      <c r="J65" s="32" t="str">
        <f t="shared" si="1"/>
        <v/>
      </c>
      <c r="K65" s="7">
        <f t="shared" si="44"/>
        <v>7.9744419136667206</v>
      </c>
      <c r="L65" s="21">
        <f t="shared" si="45"/>
        <v>15.886461884810254</v>
      </c>
      <c r="M65" s="21">
        <f>VLOOKUP(A65,'[1]Business Score'!$A:$BU,73,)</f>
        <v>-25.647883272935012</v>
      </c>
      <c r="N65" s="21">
        <f>IFERROR(B65/D65,"")</f>
        <v>1.1911792468502</v>
      </c>
      <c r="O65" s="8">
        <f>IFERROR(R65/B65,"")</f>
        <v>5.4277343749999998E-2</v>
      </c>
      <c r="P65" s="25">
        <f>VLOOKUP(A65,'[1]Valuation Sheet'!$B:$W,21,FALSE)</f>
        <v>-0.14330542484217768</v>
      </c>
      <c r="Q65" s="26">
        <f>P65/5</f>
        <v>-2.8661084968435536E-2</v>
      </c>
      <c r="R65" s="10">
        <v>0.208425</v>
      </c>
    </row>
    <row r="66" spans="1:18" x14ac:dyDescent="0.25">
      <c r="A66" s="12" t="s">
        <v>70</v>
      </c>
      <c r="B66" s="2"/>
      <c r="C66" s="21"/>
      <c r="D66" s="21"/>
      <c r="E66" s="24"/>
      <c r="F66" s="21"/>
      <c r="G66" s="21"/>
      <c r="H66" s="21"/>
      <c r="I66" s="26"/>
      <c r="J66" s="32" t="str">
        <f t="shared" si="1"/>
        <v/>
      </c>
      <c r="K66" s="7"/>
      <c r="L66" s="21"/>
      <c r="M66" s="21"/>
      <c r="N66" s="20"/>
      <c r="O66" s="8" t="str">
        <f>IFERROR(R66/B66,"")</f>
        <v/>
      </c>
      <c r="P66" s="25"/>
      <c r="Q66" s="26"/>
      <c r="R66" s="10">
        <v>0</v>
      </c>
    </row>
    <row r="67" spans="1:18" x14ac:dyDescent="0.25">
      <c r="A67" s="14" t="s">
        <v>71</v>
      </c>
      <c r="B67" s="2" t="str">
        <f>IFERROR(VLOOKUP(A67,'[1]Valuation Sheet'!$B:$W,7,FALSE),"")</f>
        <v>0.68</v>
      </c>
      <c r="C67" s="21">
        <f>IFERROR(VLOOKUP(A67,'[1]Business Score'!$A:$O,15,FALSE),"")</f>
        <v>0.45477460317460272</v>
      </c>
      <c r="D67" s="21">
        <f>IFERROR(B67/VLOOKUP(A67,'[1]Business Score'!$A:$Q,17,FALSE),"")</f>
        <v>2.6406559046688081</v>
      </c>
      <c r="E67" s="24">
        <f>IFERROR(VLOOKUP(A67,'[1]Valuation Sheet'!$B:$W,2,FALSE),"")</f>
        <v>0.67700008520217636</v>
      </c>
      <c r="F67" s="21">
        <f>IF(IFERROR(VLOOKUP(A67,'[1]Valuation Sheet'!$B:$W,5,FALSE),"")&lt;0.2,0.2,IFERROR(VLOOKUP(A67,'[1]Valuation Sheet'!$B:$W,5,FALSE),""))</f>
        <v>2.4896408468049165</v>
      </c>
      <c r="G67" s="21">
        <f>IF(IFERROR(VLOOKUP(A67,'[1]Valuation Sheet'!$B:$W,4,FALSE),"")&lt;0.2,0.2,IFERROR(VLOOKUP(A67,'[1]Valuation Sheet'!$B:$W,4,FALSE),""))</f>
        <v>4.5888288531393089</v>
      </c>
      <c r="H67" s="21">
        <f t="shared" si="0"/>
        <v>1.1617896157789436</v>
      </c>
      <c r="I67" s="26" t="str">
        <f>VLOOKUP(A67,'[1]Valuation Sheet'!$B:$W,8,FALSE)</f>
        <v>UNDERPRICED</v>
      </c>
      <c r="J67" s="32" t="str">
        <f t="shared" si="1"/>
        <v>BUY</v>
      </c>
      <c r="K67" s="7">
        <f t="shared" ref="K67" si="46">IFERROR(B67/C67,"")</f>
        <v>1.4952462060396234</v>
      </c>
      <c r="L67" s="21">
        <f t="shared" ref="L67" si="47">IFERROR(B67/E67,"")</f>
        <v>1.0044311882131121</v>
      </c>
      <c r="M67" s="21">
        <f>VLOOKUP(A67,'[1]Business Score'!$A:$BU,73,)</f>
        <v>2.5546492870730839</v>
      </c>
      <c r="N67" s="21">
        <f t="shared" ref="N67:N77" si="48">IFERROR(B67/D67,"")</f>
        <v>0.25751177909917267</v>
      </c>
      <c r="O67" s="8">
        <f>IFERROR(R67/B67,"")</f>
        <v>7.3566176470588232E-2</v>
      </c>
      <c r="P67" s="25">
        <f>VLOOKUP(A67,'[1]Valuation Sheet'!$B:$W,21,FALSE)</f>
        <v>5.7482777252048658</v>
      </c>
      <c r="Q67" s="26">
        <f>P67/5</f>
        <v>1.1496555450409731</v>
      </c>
      <c r="R67" s="10">
        <v>5.0025E-2</v>
      </c>
    </row>
    <row r="68" spans="1:18" x14ac:dyDescent="0.25">
      <c r="A68" s="14" t="s">
        <v>72</v>
      </c>
      <c r="B68" s="2" t="str">
        <f>IFERROR(VLOOKUP(A68,'[1]Valuation Sheet'!$B:$W,7,FALSE),"")</f>
        <v/>
      </c>
      <c r="C68" s="21">
        <f>IFERROR(VLOOKUP(A68,'[1]Business Score'!$A:$O,15,FALSE),"")</f>
        <v>9.864043715846979E-2</v>
      </c>
      <c r="D68" s="21" t="str">
        <f>IFERROR(B68/VLOOKUP(A68,'[1]Business Score'!$A:$Q,17,FALSE),"")</f>
        <v/>
      </c>
      <c r="E68" s="24">
        <f>IFERROR(VLOOKUP(A68,'[1]Valuation Sheet'!$B:$W,2,FALSE),"")</f>
        <v>0.10549880259330342</v>
      </c>
      <c r="F68" s="21">
        <f>IF(IFERROR(VLOOKUP(A68,'[1]Valuation Sheet'!$B:$W,5,FALSE),"")&lt;0.2,0.2,IFERROR(VLOOKUP(A68,'[1]Valuation Sheet'!$B:$W,5,FALSE),""))</f>
        <v>0.59578834672554615</v>
      </c>
      <c r="G68" s="21">
        <f>IF(IFERROR(VLOOKUP(A68,'[1]Valuation Sheet'!$B:$W,4,FALSE),"")&lt;0.2,0.2,IFERROR(VLOOKUP(A68,'[1]Valuation Sheet'!$B:$W,4,FALSE),""))</f>
        <v>1.0981386167916538</v>
      </c>
      <c r="H68" s="21">
        <f t="shared" si="0"/>
        <v>0.67169816508973712</v>
      </c>
      <c r="I68" s="26" t="str">
        <f>VLOOKUP(A68,'[1]Valuation Sheet'!$B:$W,8,FALSE)</f>
        <v>FAIRLY PRICED</v>
      </c>
      <c r="J68" s="32" t="e">
        <f t="shared" si="1"/>
        <v>#VALUE!</v>
      </c>
      <c r="K68" s="7" t="str">
        <f t="shared" ref="K68:K77" si="49">IFERROR(B68/C68,"")</f>
        <v/>
      </c>
      <c r="L68" s="21" t="str">
        <f t="shared" ref="L68:L77" si="50">IFERROR(B68/E68,"")</f>
        <v/>
      </c>
      <c r="M68" s="21">
        <f>VLOOKUP(A68,'[1]Business Score'!$A:$BU,73,)</f>
        <v>6.809561924493778</v>
      </c>
      <c r="N68" s="21" t="str">
        <f t="shared" si="48"/>
        <v/>
      </c>
      <c r="O68" s="8" t="str">
        <f>IFERROR(R68/B68,"")</f>
        <v/>
      </c>
      <c r="P68" s="25" t="e">
        <f>VLOOKUP(A68,'[1]Valuation Sheet'!$B:$W,21,FALSE)</f>
        <v>#N/A</v>
      </c>
      <c r="Q68" s="26" t="e">
        <f>P68/5</f>
        <v>#N/A</v>
      </c>
      <c r="R68" s="10">
        <v>3.9989999999999998E-2</v>
      </c>
    </row>
    <row r="69" spans="1:18" x14ac:dyDescent="0.25">
      <c r="A69" s="14" t="s">
        <v>73</v>
      </c>
      <c r="B69" s="2" t="str">
        <f>IFERROR(VLOOKUP(A69,'[1]Valuation Sheet'!$B:$W,7,FALSE),"")</f>
        <v/>
      </c>
      <c r="C69" s="21">
        <f>IFERROR(VLOOKUP(A69,'[1]Business Score'!$A:$O,15,FALSE),"")</f>
        <v>6.1300930232557914E-2</v>
      </c>
      <c r="D69" s="21" t="str">
        <f>IFERROR(B69/VLOOKUP(A69,'[1]Business Score'!$A:$Q,17,FALSE),"")</f>
        <v/>
      </c>
      <c r="E69" s="24">
        <f>IFERROR(VLOOKUP(A69,'[1]Valuation Sheet'!$B:$W,2,FALSE),"")</f>
        <v>0.12327699508602416</v>
      </c>
      <c r="F69" s="21">
        <f>IF(IFERROR(VLOOKUP(A69,'[1]Valuation Sheet'!$B:$W,5,FALSE),"")&lt;0.2,0.2,IFERROR(VLOOKUP(A69,'[1]Valuation Sheet'!$B:$W,5,FALSE),""))</f>
        <v>0.74047461315721352</v>
      </c>
      <c r="G69" s="21">
        <f>IF(IFERROR(VLOOKUP(A69,'[1]Valuation Sheet'!$B:$W,4,FALSE),"")&lt;0.2,0.2,IFERROR(VLOOKUP(A69,'[1]Valuation Sheet'!$B:$W,4,FALSE),""))</f>
        <v>1.364819859151051</v>
      </c>
      <c r="H69" s="21">
        <f t="shared" si="0"/>
        <v>0.56302801050335849</v>
      </c>
      <c r="I69" s="26" t="str">
        <f>VLOOKUP(A69,'[1]Valuation Sheet'!$B:$W,8,FALSE)</f>
        <v>FAIRLY PRICED</v>
      </c>
      <c r="J69" s="32" t="e">
        <f t="shared" si="1"/>
        <v>#VALUE!</v>
      </c>
      <c r="K69" s="7" t="str">
        <f t="shared" si="49"/>
        <v/>
      </c>
      <c r="L69" s="21" t="str">
        <f t="shared" si="50"/>
        <v/>
      </c>
      <c r="M69" s="21">
        <f>VLOOKUP(A69,'[1]Business Score'!$A:$BU,73,)</f>
        <v>9.1846568782462814</v>
      </c>
      <c r="N69" s="21" t="str">
        <f t="shared" si="48"/>
        <v/>
      </c>
      <c r="O69" s="8" t="str">
        <f>IFERROR(R69/B69,"")</f>
        <v/>
      </c>
      <c r="P69" s="25" t="e">
        <f>VLOOKUP(A69,'[1]Valuation Sheet'!$B:$W,21,FALSE)</f>
        <v>#N/A</v>
      </c>
      <c r="Q69" s="26" t="e">
        <f>P69/5</f>
        <v>#N/A</v>
      </c>
      <c r="R69" s="10">
        <v>3.9983999999999999E-2</v>
      </c>
    </row>
    <row r="70" spans="1:18" x14ac:dyDescent="0.25">
      <c r="A70" s="14" t="s">
        <v>74</v>
      </c>
      <c r="B70" s="2">
        <f>IFERROR(VLOOKUP(A70,'[1]Valuation Sheet'!$B:$W,7,FALSE),"")</f>
        <v>0.64</v>
      </c>
      <c r="C70" s="21">
        <f>IFERROR(VLOOKUP(A70,'[1]Business Score'!$A:$O,15,FALSE),"")</f>
        <v>-3.626474999999995E-2</v>
      </c>
      <c r="D70" s="21">
        <f>IFERROR(B70/VLOOKUP(A70,'[1]Business Score'!$A:$Q,17,FALSE),"")</f>
        <v>2.4281397500000002</v>
      </c>
      <c r="E70" s="24">
        <f>IFERROR(VLOOKUP(A70,'[1]Valuation Sheet'!$B:$W,2,FALSE),"")</f>
        <v>0.12434059362989422</v>
      </c>
      <c r="F70" s="21">
        <f>IF(IFERROR(VLOOKUP(A70,'[1]Valuation Sheet'!$B:$W,5,FALSE),"")&lt;0.2,0.2,IFERROR(VLOOKUP(A70,'[1]Valuation Sheet'!$B:$W,5,FALSE),""))</f>
        <v>0.99598725557903656</v>
      </c>
      <c r="G70" s="21">
        <f>IF(IFERROR(VLOOKUP(A70,'[1]Valuation Sheet'!$B:$W,4,FALSE),"")&lt;0.2,0.2,IFERROR(VLOOKUP(A70,'[1]Valuation Sheet'!$B:$W,4,FALSE),""))</f>
        <v>1.8357728431494711</v>
      </c>
      <c r="H70" s="21">
        <f t="shared" ref="H70:H89" si="51">C70*M70</f>
        <v>-5.9939460453662198E-2</v>
      </c>
      <c r="I70" s="26" t="str">
        <f>VLOOKUP(A70,'[1]Valuation Sheet'!$B:$W,8,FALSE)</f>
        <v>UNDERPRICED</v>
      </c>
      <c r="J70" s="32" t="str">
        <f t="shared" ref="J70:J91" si="52">IF(AND(B70-F70&lt;0,B70-H70&lt;0),"BUY","")</f>
        <v/>
      </c>
      <c r="K70" s="7">
        <f t="shared" si="49"/>
        <v>-17.647991506904113</v>
      </c>
      <c r="L70" s="21">
        <f t="shared" si="50"/>
        <v>5.1471525212835232</v>
      </c>
      <c r="M70" s="21">
        <f>VLOOKUP(A70,'[1]Business Score'!$A:$BU,73,)</f>
        <v>1.6528298265853834</v>
      </c>
      <c r="N70" s="21">
        <f t="shared" si="48"/>
        <v>0.26357626244535554</v>
      </c>
      <c r="O70" s="8" t="str">
        <f>IFERROR(R70/B70,"")</f>
        <v/>
      </c>
      <c r="P70" s="25">
        <f>VLOOKUP(A70,'[1]Valuation Sheet'!$B:$W,21,FALSE)</f>
        <v>1.8683950674210483</v>
      </c>
      <c r="Q70" s="26">
        <f>P70/5</f>
        <v>0.37367901348420968</v>
      </c>
      <c r="R70" s="10" t="e">
        <v>#VALUE!</v>
      </c>
    </row>
    <row r="71" spans="1:18" x14ac:dyDescent="0.25">
      <c r="A71" s="14" t="s">
        <v>75</v>
      </c>
      <c r="B71" s="2">
        <v>1.8</v>
      </c>
      <c r="C71" s="21">
        <f>IFERROR(VLOOKUP(A71,'[1]Business Score'!$A:$O,15,FALSE),"")</f>
        <v>0.23640780952380955</v>
      </c>
      <c r="D71" s="21">
        <f>IFERROR(B71/VLOOKUP(A71,'[1]Business Score'!$A:$Q,17,FALSE),"")</f>
        <v>2.651696415584416</v>
      </c>
      <c r="E71" s="24">
        <f>IFERROR(VLOOKUP(A71,'[1]Valuation Sheet'!$B:$W,2,FALSE),"")</f>
        <v>0.197998718850908</v>
      </c>
      <c r="F71" s="21">
        <f>IF(IFERROR(VLOOKUP(A71,'[1]Valuation Sheet'!$B:$W,5,FALSE),"")&lt;0.2,0.2,IFERROR(VLOOKUP(A71,'[1]Valuation Sheet'!$B:$W,5,FALSE),""))</f>
        <v>2.4429967135999067</v>
      </c>
      <c r="G71" s="21">
        <f>IF(IFERROR(VLOOKUP(A71,'[1]Valuation Sheet'!$B:$W,4,FALSE),"")&lt;0.2,0.2,IFERROR(VLOOKUP(A71,'[1]Valuation Sheet'!$B:$W,4,FALSE),""))</f>
        <v>4.5028558323497787</v>
      </c>
      <c r="H71" s="21">
        <f t="shared" si="51"/>
        <v>2.051729672791708</v>
      </c>
      <c r="I71" s="26" t="str">
        <f>VLOOKUP(A71,'[1]Valuation Sheet'!$B:$W,8,FALSE)</f>
        <v>FAIRLY PRICED</v>
      </c>
      <c r="J71" s="32" t="str">
        <f t="shared" si="52"/>
        <v>BUY</v>
      </c>
      <c r="K71" s="7">
        <f t="shared" si="49"/>
        <v>7.6139616691415393</v>
      </c>
      <c r="L71" s="21">
        <f t="shared" si="50"/>
        <v>9.0909679135620607</v>
      </c>
      <c r="M71" s="21">
        <f>VLOOKUP(A71,'[1]Business Score'!$A:$BU,73,)</f>
        <v>8.6787728244868756</v>
      </c>
      <c r="N71" s="21">
        <f t="shared" si="48"/>
        <v>0.67881073769272049</v>
      </c>
      <c r="O71" s="8">
        <f>IFERROR(R71/B71,"")</f>
        <v>3.3366666666666669E-2</v>
      </c>
      <c r="P71" s="25">
        <f>VLOOKUP(A71,'[1]Valuation Sheet'!$B:$W,21,FALSE)</f>
        <v>1.2514279161748894</v>
      </c>
      <c r="Q71" s="26">
        <f>P71/5</f>
        <v>0.25028558323497785</v>
      </c>
      <c r="R71" s="10">
        <v>6.0060000000000009E-2</v>
      </c>
    </row>
    <row r="72" spans="1:18" x14ac:dyDescent="0.25">
      <c r="A72" s="14" t="s">
        <v>76</v>
      </c>
      <c r="B72" s="2" t="str">
        <f>IFERROR(VLOOKUP(A72,'[1]Valuation Sheet'!$B:$W,7,FALSE),"")</f>
        <v>0.20</v>
      </c>
      <c r="C72" s="21">
        <f>IFERROR(VLOOKUP(A72,'[1]Business Score'!$A:$O,15,FALSE),"")</f>
        <v>7.9531005669949431E-2</v>
      </c>
      <c r="D72" s="21">
        <f>IFERROR(B72/VLOOKUP(A72,'[1]Business Score'!$A:$Q,17,FALSE),"")</f>
        <v>0.77032882721575657</v>
      </c>
      <c r="E72" s="24">
        <f>IFERROR(VLOOKUP(A72,'[1]Valuation Sheet'!$B:$W,2,FALSE),"")</f>
        <v>0.1580444412282285</v>
      </c>
      <c r="F72" s="21">
        <f>IF(IFERROR(VLOOKUP(A72,'[1]Valuation Sheet'!$B:$W,5,FALSE),"")&lt;0.2,0.2,IFERROR(VLOOKUP(A72,'[1]Valuation Sheet'!$B:$W,5,FALSE),""))</f>
        <v>0.63769877521433105</v>
      </c>
      <c r="G72" s="21">
        <f>IF(IFERROR(VLOOKUP(A72,'[1]Valuation Sheet'!$B:$W,4,FALSE),"")&lt;0.2,0.2,IFERROR(VLOOKUP(A72,'[1]Valuation Sheet'!$B:$W,4,FALSE),""))</f>
        <v>1.1753866197490208</v>
      </c>
      <c r="H72" s="21">
        <f t="shared" si="51"/>
        <v>0.19186448205317569</v>
      </c>
      <c r="I72" s="26" t="str">
        <f>VLOOKUP(A72,'[1]Valuation Sheet'!$B:$W,8,FALSE)</f>
        <v>UNDERPRICED</v>
      </c>
      <c r="J72" s="32" t="str">
        <f t="shared" si="52"/>
        <v/>
      </c>
      <c r="K72" s="7">
        <f t="shared" si="49"/>
        <v>2.5147424996735515</v>
      </c>
      <c r="L72" s="21">
        <f t="shared" si="50"/>
        <v>1.2654668424002613</v>
      </c>
      <c r="M72" s="21">
        <f>VLOOKUP(A72,'[1]Business Score'!$A:$BU,73,)</f>
        <v>2.412448835984871</v>
      </c>
      <c r="N72" s="21">
        <f t="shared" si="48"/>
        <v>0.25962938544422831</v>
      </c>
      <c r="O72" s="8">
        <f>IFERROR(R72/B72,"")</f>
        <v>9.9959999999999993E-2</v>
      </c>
      <c r="P72" s="25">
        <f>VLOOKUP(A72,'[1]Valuation Sheet'!$B:$W,21,FALSE)</f>
        <v>4.8769330987451038</v>
      </c>
      <c r="Q72" s="26">
        <f>P72/5</f>
        <v>0.97538661974902074</v>
      </c>
      <c r="R72" s="10">
        <v>1.9991999999999999E-2</v>
      </c>
    </row>
    <row r="73" spans="1:18" x14ac:dyDescent="0.25">
      <c r="A73" s="14" t="s">
        <v>77</v>
      </c>
      <c r="B73" s="2" t="str">
        <f>IFERROR(VLOOKUP(A73,'[1]Valuation Sheet'!$B:$W,7,FALSE),"")</f>
        <v>2.15</v>
      </c>
      <c r="C73" s="21">
        <f>IFERROR(VLOOKUP(A73,'[1]Business Score'!$A:$O,15,FALSE),"")</f>
        <v>0.38573939393939388</v>
      </c>
      <c r="D73" s="21">
        <f>IFERROR(B73/VLOOKUP(A73,'[1]Business Score'!$A:$Q,17,FALSE),"")</f>
        <v>2.599155093604312</v>
      </c>
      <c r="E73" s="24">
        <f>IFERROR(VLOOKUP(A73,'[1]Valuation Sheet'!$B:$W,2,FALSE),"")</f>
        <v>0.35890064310562486</v>
      </c>
      <c r="F73" s="21">
        <f>IF(IFERROR(VLOOKUP(A73,'[1]Valuation Sheet'!$B:$W,5,FALSE),"")&lt;0.2,0.2,IFERROR(VLOOKUP(A73,'[1]Valuation Sheet'!$B:$W,5,FALSE),""))</f>
        <v>1.65571845002433</v>
      </c>
      <c r="G73" s="21">
        <f>IF(IFERROR(VLOOKUP(A73,'[1]Valuation Sheet'!$B:$W,4,FALSE),"")&lt;0.2,0.2,IFERROR(VLOOKUP(A73,'[1]Valuation Sheet'!$B:$W,4,FALSE),""))</f>
        <v>3.0517689352250938</v>
      </c>
      <c r="H73" s="21">
        <f t="shared" si="51"/>
        <v>0.61866660449340738</v>
      </c>
      <c r="I73" s="26" t="str">
        <f>VLOOKUP(A73,'[1]Valuation Sheet'!$B:$W,8,FALSE)</f>
        <v>FAIRLY PRICED</v>
      </c>
      <c r="J73" s="32" t="str">
        <f t="shared" si="52"/>
        <v/>
      </c>
      <c r="K73" s="7">
        <f t="shared" si="49"/>
        <v>5.5737112511194562</v>
      </c>
      <c r="L73" s="21">
        <f t="shared" si="50"/>
        <v>5.9905158747995122</v>
      </c>
      <c r="M73" s="21">
        <f>VLOOKUP(A73,'[1]Business Score'!$A:$BU,73,)</f>
        <v>1.6038460530961747</v>
      </c>
      <c r="N73" s="21">
        <f t="shared" si="48"/>
        <v>0.82719188450526138</v>
      </c>
      <c r="O73" s="8">
        <f>IFERROR(R73/B73,"")</f>
        <v>4.4713953488372093E-2</v>
      </c>
      <c r="P73" s="25">
        <f>VLOOKUP(A73,'[1]Valuation Sheet'!$B:$W,21,FALSE)</f>
        <v>0.41942741173260178</v>
      </c>
      <c r="Q73" s="26">
        <f>P73/5</f>
        <v>8.3885482346520351E-2</v>
      </c>
      <c r="R73" s="10">
        <v>9.6134999999999998E-2</v>
      </c>
    </row>
    <row r="74" spans="1:18" x14ac:dyDescent="0.25">
      <c r="A74" s="14" t="s">
        <v>78</v>
      </c>
      <c r="B74" s="2" t="str">
        <f>IFERROR(VLOOKUP(A74,'[1]Valuation Sheet'!$B:$W,7,FALSE),"")</f>
        <v>0.48</v>
      </c>
      <c r="C74" s="21">
        <f>IFERROR(VLOOKUP(A74,'[1]Business Score'!$A:$O,15,FALSE),"")</f>
        <v>7.8772304832713733E-2</v>
      </c>
      <c r="D74" s="21">
        <f>IFERROR(B74/VLOOKUP(A74,'[1]Business Score'!$A:$Q,17,FALSE),"")</f>
        <v>1.5418131970260223</v>
      </c>
      <c r="E74" s="24">
        <f>IFERROR(VLOOKUP(A74,'[1]Valuation Sheet'!$B:$W,2,FALSE),"")</f>
        <v>4.1419177654856337E-2</v>
      </c>
      <c r="F74" s="21">
        <f>IF(IFERROR(VLOOKUP(A74,'[1]Valuation Sheet'!$B:$W,5,FALSE),"")&lt;0.2,0.2,IFERROR(VLOOKUP(A74,'[1]Valuation Sheet'!$B:$W,5,FALSE),""))</f>
        <v>0.32029432625286924</v>
      </c>
      <c r="G74" s="21">
        <f>IF(IFERROR(VLOOKUP(A74,'[1]Valuation Sheet'!$B:$W,4,FALSE),"")&lt;0.2,0.2,IFERROR(VLOOKUP(A74,'[1]Valuation Sheet'!$B:$W,4,FALSE),""))</f>
        <v>0.59035657600662372</v>
      </c>
      <c r="H74" s="21">
        <f t="shared" si="51"/>
        <v>3.3751046539454408</v>
      </c>
      <c r="I74" s="26" t="str">
        <f>VLOOKUP(A74,'[1]Valuation Sheet'!$B:$W,8,FALSE)</f>
        <v>OVERPRICED</v>
      </c>
      <c r="J74" s="32" t="str">
        <f t="shared" si="52"/>
        <v/>
      </c>
      <c r="K74" s="7">
        <f t="shared" si="49"/>
        <v>6.0935121933953935</v>
      </c>
      <c r="L74" s="21">
        <f t="shared" si="50"/>
        <v>11.588834621484105</v>
      </c>
      <c r="M74" s="21">
        <f>VLOOKUP(A74,'[1]Business Score'!$A:$BU,73,)</f>
        <v>42.846336172504337</v>
      </c>
      <c r="N74" s="21">
        <f t="shared" si="48"/>
        <v>0.31132176123921107</v>
      </c>
      <c r="O74" s="8">
        <f>IFERROR(R74/B74,"")</f>
        <v>0</v>
      </c>
      <c r="P74" s="25">
        <f>VLOOKUP(A74,'[1]Valuation Sheet'!$B:$W,21,FALSE)</f>
        <v>0.22990953334713282</v>
      </c>
      <c r="Q74" s="26">
        <f>P74/5</f>
        <v>4.5981906669426566E-2</v>
      </c>
      <c r="R74" s="10">
        <v>0</v>
      </c>
    </row>
    <row r="75" spans="1:18" x14ac:dyDescent="0.25">
      <c r="A75" s="14" t="s">
        <v>79</v>
      </c>
      <c r="B75" s="2" t="str">
        <f>IFERROR(VLOOKUP(A75,'[1]Valuation Sheet'!$B:$W,7,FALSE),"")</f>
        <v>0.20</v>
      </c>
      <c r="C75" s="21">
        <f>IFERROR(VLOOKUP(A75,'[1]Business Score'!$A:$O,15,FALSE),"")</f>
        <v>4.0982308845577159E-2</v>
      </c>
      <c r="D75" s="21">
        <f>IFERROR(B75/VLOOKUP(A75,'[1]Business Score'!$A:$Q,17,FALSE),"")</f>
        <v>0.80836086956521735</v>
      </c>
      <c r="E75" s="24">
        <f>IFERROR(VLOOKUP(A75,'[1]Valuation Sheet'!$B:$W,2,FALSE),"")</f>
        <v>8.0005963218015147E-2</v>
      </c>
      <c r="F75" s="21">
        <f>IF(IFERROR(VLOOKUP(A75,'[1]Valuation Sheet'!$B:$W,5,FALSE),"")&lt;0.2,0.2,IFERROR(VLOOKUP(A75,'[1]Valuation Sheet'!$B:$W,5,FALSE),""))</f>
        <v>0.43631932113182281</v>
      </c>
      <c r="G75" s="21">
        <f>IF(IFERROR(VLOOKUP(A75,'[1]Valuation Sheet'!$B:$W,4,FALSE),"")&lt;0.2,0.2,IFERROR(VLOOKUP(A75,'[1]Valuation Sheet'!$B:$W,4,FALSE),""))</f>
        <v>0.80421025087268438</v>
      </c>
      <c r="H75" s="21">
        <f t="shared" si="51"/>
        <v>0.33698133283373338</v>
      </c>
      <c r="I75" s="26" t="str">
        <f>VLOOKUP(A75,'[1]Valuation Sheet'!$B:$W,8,FALSE)</f>
        <v>UNDERPRICED</v>
      </c>
      <c r="J75" s="32" t="str">
        <f t="shared" si="52"/>
        <v>BUY</v>
      </c>
      <c r="K75" s="7">
        <f t="shared" si="49"/>
        <v>4.8801545260323751</v>
      </c>
      <c r="L75" s="21">
        <f t="shared" si="50"/>
        <v>2.4998136633266044</v>
      </c>
      <c r="M75" s="21">
        <f>VLOOKUP(A75,'[1]Business Score'!$A:$BU,73,)</f>
        <v>8.2226048830848306</v>
      </c>
      <c r="N75" s="21">
        <f t="shared" si="48"/>
        <v>0.24741425213663723</v>
      </c>
      <c r="O75" s="8">
        <f>IFERROR(R75/B75,"")</f>
        <v>0</v>
      </c>
      <c r="P75" s="25">
        <f>VLOOKUP(A75,'[1]Valuation Sheet'!$B:$W,21,FALSE)</f>
        <v>3.0210512543634218</v>
      </c>
      <c r="Q75" s="26">
        <f t="shared" ref="Q75:Q91" si="53">P75/5</f>
        <v>0.60421025087268432</v>
      </c>
      <c r="R75" s="10">
        <v>0</v>
      </c>
    </row>
    <row r="76" spans="1:18" x14ac:dyDescent="0.25">
      <c r="A76" s="14" t="s">
        <v>80</v>
      </c>
      <c r="B76" s="2" t="str">
        <f>IFERROR(VLOOKUP(A76,'[1]Valuation Sheet'!$B:$W,7,FALSE),"")</f>
        <v>0.21</v>
      </c>
      <c r="C76" s="21">
        <f>IFERROR(VLOOKUP(A76,'[1]Business Score'!$A:$O,15,FALSE),"")</f>
        <v>4.127529976019171E-2</v>
      </c>
      <c r="D76" s="21">
        <f>IFERROR(B76/VLOOKUP(A76,'[1]Business Score'!$A:$Q,17,FALSE),"")</f>
        <v>0.70148790058862009</v>
      </c>
      <c r="E76" s="24">
        <f>IFERROR(VLOOKUP(A76,'[1]Valuation Sheet'!$B:$W,2,FALSE),"")</f>
        <v>4.5109442766219518E-2</v>
      </c>
      <c r="F76" s="21">
        <f>IF(IFERROR(VLOOKUP(A76,'[1]Valuation Sheet'!$B:$W,5,FALSE),"")&lt;0.2,0.2,IFERROR(VLOOKUP(A76,'[1]Valuation Sheet'!$B:$W,5,FALSE),""))</f>
        <v>0.32172484129333795</v>
      </c>
      <c r="G76" s="21">
        <f>IF(IFERROR(VLOOKUP(A76,'[1]Valuation Sheet'!$B:$W,4,FALSE),"")&lt;0.2,0.2,IFERROR(VLOOKUP(A76,'[1]Valuation Sheet'!$B:$W,4,FALSE),""))</f>
        <v>0.59299325699656524</v>
      </c>
      <c r="H76" s="21">
        <f t="shared" si="51"/>
        <v>1.9120692815568938</v>
      </c>
      <c r="I76" s="26" t="str">
        <f>VLOOKUP(A76,'[1]Valuation Sheet'!$B:$W,8,FALSE)</f>
        <v>UNDERPRICED</v>
      </c>
      <c r="J76" s="32" t="str">
        <f t="shared" si="52"/>
        <v>BUY</v>
      </c>
      <c r="K76" s="7">
        <f t="shared" si="49"/>
        <v>5.0877886101395724</v>
      </c>
      <c r="L76" s="21">
        <f t="shared" si="50"/>
        <v>4.6553445824708737</v>
      </c>
      <c r="M76" s="21">
        <f>VLOOKUP(A76,'[1]Business Score'!$A:$BU,73,)</f>
        <v>46.32478244049009</v>
      </c>
      <c r="N76" s="21">
        <f t="shared" si="48"/>
        <v>0.29936368086147819</v>
      </c>
      <c r="O76" s="8">
        <f>IFERROR(R76/B76,"")</f>
        <v>0</v>
      </c>
      <c r="P76" s="25">
        <f>VLOOKUP(A76,'[1]Valuation Sheet'!$B:$W,21,FALSE)</f>
        <v>1.8237774142693586</v>
      </c>
      <c r="Q76" s="26">
        <f t="shared" si="53"/>
        <v>0.36475548285387172</v>
      </c>
      <c r="R76" s="10">
        <v>0</v>
      </c>
    </row>
    <row r="77" spans="1:18" x14ac:dyDescent="0.25">
      <c r="A77" s="14" t="s">
        <v>81</v>
      </c>
      <c r="B77" s="2" t="str">
        <f>IFERROR(VLOOKUP(A77,'[1]Valuation Sheet'!$B:$W,7,FALSE),"")</f>
        <v>0.40</v>
      </c>
      <c r="C77" s="21">
        <f>IFERROR(VLOOKUP(A77,'[1]Business Score'!$A:$O,15,FALSE),"")</f>
        <v>2.6247533632287195E-2</v>
      </c>
      <c r="D77" s="21">
        <f>IFERROR(B77/VLOOKUP(A77,'[1]Business Score'!$A:$Q,17,FALSE),"")</f>
        <v>1.4595070586281351</v>
      </c>
      <c r="E77" s="24">
        <f>IFERROR(VLOOKUP(A77,'[1]Valuation Sheet'!$B:$W,2,FALSE),"")</f>
        <v>7.749965100756287E-2</v>
      </c>
      <c r="F77" s="21">
        <f>IF(IFERROR(VLOOKUP(A77,'[1]Valuation Sheet'!$B:$W,5,FALSE),"")&lt;0.2,0.2,IFERROR(VLOOKUP(A77,'[1]Valuation Sheet'!$B:$W,5,FALSE),""))</f>
        <v>0.56656574961200878</v>
      </c>
      <c r="G77" s="21">
        <f>IF(IFERROR(VLOOKUP(A77,'[1]Valuation Sheet'!$B:$W,4,FALSE),"")&lt;0.2,0.2,IFERROR(VLOOKUP(A77,'[1]Valuation Sheet'!$B:$W,4,FALSE),""))</f>
        <v>1.0442764314204749</v>
      </c>
      <c r="H77" s="21">
        <f t="shared" si="51"/>
        <v>0.44518051365868139</v>
      </c>
      <c r="I77" s="26" t="str">
        <f>VLOOKUP(A77,'[1]Valuation Sheet'!$B:$W,8,FALSE)</f>
        <v>FAIRLY PRICED</v>
      </c>
      <c r="J77" s="32" t="str">
        <f t="shared" si="52"/>
        <v>BUY</v>
      </c>
      <c r="K77" s="7">
        <f t="shared" si="49"/>
        <v>15.239527096289095</v>
      </c>
      <c r="L77" s="21">
        <f t="shared" si="50"/>
        <v>5.1613135646374158</v>
      </c>
      <c r="M77" s="21">
        <f>VLOOKUP(A77,'[1]Business Score'!$A:$BU,73,)</f>
        <v>16.96085125160343</v>
      </c>
      <c r="N77" s="21">
        <f t="shared" si="48"/>
        <v>0.27406513564653834</v>
      </c>
      <c r="O77" s="8">
        <f>IFERROR(R77/B77,"")</f>
        <v>0</v>
      </c>
      <c r="P77" s="25">
        <f>VLOOKUP(A77,'[1]Valuation Sheet'!$B:$W,21,FALSE)</f>
        <v>1.610691078551187</v>
      </c>
      <c r="Q77" s="26">
        <f t="shared" si="53"/>
        <v>0.32213821571023737</v>
      </c>
      <c r="R77" s="10">
        <v>0</v>
      </c>
    </row>
    <row r="78" spans="1:18" x14ac:dyDescent="0.25">
      <c r="A78" s="12" t="s">
        <v>82</v>
      </c>
      <c r="B78" s="2"/>
      <c r="C78" s="21"/>
      <c r="D78" s="21"/>
      <c r="E78" s="24"/>
      <c r="F78" s="21"/>
      <c r="G78" s="21"/>
      <c r="H78" s="21"/>
      <c r="I78" s="26"/>
      <c r="J78" s="32" t="str">
        <f t="shared" si="52"/>
        <v/>
      </c>
      <c r="K78" s="7"/>
      <c r="L78" s="21"/>
      <c r="M78" s="21"/>
      <c r="N78" s="20"/>
      <c r="O78" s="8" t="str">
        <f>IFERROR(R78/B78,"")</f>
        <v/>
      </c>
      <c r="P78" s="25"/>
      <c r="Q78" s="26"/>
      <c r="R78" s="10">
        <v>0</v>
      </c>
    </row>
    <row r="79" spans="1:18" x14ac:dyDescent="0.25">
      <c r="A79" s="14" t="s">
        <v>83</v>
      </c>
      <c r="B79" s="2" t="str">
        <f>IFERROR(VLOOKUP(A79,'[1]Valuation Sheet'!$B:$W,7,FALSE),"")</f>
        <v>23.80</v>
      </c>
      <c r="C79" s="21">
        <f>IFERROR(VLOOKUP(A79,'[1]Business Score'!$A:$O,15,FALSE),"")</f>
        <v>3.050119845329883</v>
      </c>
      <c r="D79" s="21">
        <f>IFERROR(B79/VLOOKUP(A79,'[1]Business Score'!$A:$Q,17,FALSE),"")</f>
        <v>30.64237863936901</v>
      </c>
      <c r="E79" s="24">
        <f>IFERROR(VLOOKUP(A79,'[1]Valuation Sheet'!$B:$W,2,FALSE),"")</f>
        <v>3.5904648630347138</v>
      </c>
      <c r="F79" s="21">
        <f>IF(IFERROR(VLOOKUP(A79,'[1]Valuation Sheet'!$B:$W,5,FALSE),"")&lt;0.2,0.2,IFERROR(VLOOKUP(A79,'[1]Valuation Sheet'!$B:$W,5,FALSE),""))</f>
        <v>19.217126157765865</v>
      </c>
      <c r="G79" s="21">
        <f>IF(IFERROR(VLOOKUP(A79,'[1]Valuation Sheet'!$B:$W,4,FALSE),"")&lt;0.2,0.2,IFERROR(VLOOKUP(A79,'[1]Valuation Sheet'!$B:$W,4,FALSE),""))</f>
        <v>35.420411381965124</v>
      </c>
      <c r="H79" s="21">
        <f t="shared" si="51"/>
        <v>52.102217087111768</v>
      </c>
      <c r="I79" s="26" t="str">
        <f>VLOOKUP(A79,'[1]Valuation Sheet'!$B:$W,8,FALSE)</f>
        <v>FAIRLY PRICED</v>
      </c>
      <c r="J79" s="32" t="str">
        <f t="shared" si="52"/>
        <v/>
      </c>
      <c r="K79" s="7">
        <f t="shared" ref="K79" si="54">IFERROR(B79/C79,"")</f>
        <v>7.8029720820448398</v>
      </c>
      <c r="L79" s="21">
        <f t="shared" ref="L79" si="55">IFERROR(B79/E79,"")</f>
        <v>6.6286681273588322</v>
      </c>
      <c r="M79" s="21">
        <f>VLOOKUP(A79,'[1]Business Score'!$A:$BU,73,)</f>
        <v>17.082022913587089</v>
      </c>
      <c r="N79" s="21">
        <f t="shared" ref="N79" si="56">IFERROR(B79/D79,"")</f>
        <v>0.77670210528049566</v>
      </c>
      <c r="O79" s="8">
        <f>IFERROR(R79/B79,"")</f>
        <v>8.4033613445378144E-2</v>
      </c>
      <c r="P79" s="25">
        <f>VLOOKUP(A79,'[1]Valuation Sheet'!$B:$W,21,FALSE)</f>
        <v>0.48825257907416475</v>
      </c>
      <c r="Q79" s="26">
        <f t="shared" si="53"/>
        <v>9.7650515814832944E-2</v>
      </c>
      <c r="R79" s="10">
        <v>2</v>
      </c>
    </row>
    <row r="80" spans="1:18" x14ac:dyDescent="0.25">
      <c r="A80" s="14" t="s">
        <v>84</v>
      </c>
      <c r="B80" s="2" t="str">
        <f>IFERROR(VLOOKUP(A80,'[1]Valuation Sheet'!$B:$W,7,FALSE),"")</f>
        <v>3.65</v>
      </c>
      <c r="C80" s="21">
        <f>IFERROR(VLOOKUP(A80,'[1]Business Score'!$A:$O,15,FALSE),"")</f>
        <v>0.77615076923076631</v>
      </c>
      <c r="D80" s="21">
        <f>IFERROR(B80/VLOOKUP(A80,'[1]Business Score'!$A:$Q,17,FALSE),"")</f>
        <v>10.794047359357061</v>
      </c>
      <c r="E80" s="24">
        <f>IFERROR(VLOOKUP(A80,'[1]Valuation Sheet'!$B:$W,2,FALSE),"")</f>
        <v>1.4145091780978625</v>
      </c>
      <c r="F80" s="21">
        <f>IF(IFERROR(VLOOKUP(A80,'[1]Valuation Sheet'!$B:$W,5,FALSE),"")&lt;0.2,0.2,IFERROR(VLOOKUP(A80,'[1]Valuation Sheet'!$B:$W,5,FALSE),""))</f>
        <v>7.4383551529685787</v>
      </c>
      <c r="G80" s="21">
        <f>IF(IFERROR(VLOOKUP(A80,'[1]Valuation Sheet'!$B:$W,4,FALSE),"")&lt;0.2,0.2,IFERROR(VLOOKUP(A80,'[1]Valuation Sheet'!$B:$W,4,FALSE),""))</f>
        <v>13.71014569818162</v>
      </c>
      <c r="H80" s="21">
        <f t="shared" si="51"/>
        <v>2.8823113125418129</v>
      </c>
      <c r="I80" s="26" t="str">
        <f>VLOOKUP(A80,'[1]Valuation Sheet'!$B:$W,8,FALSE)</f>
        <v>UNDERPRICED</v>
      </c>
      <c r="J80" s="32" t="str">
        <f t="shared" si="52"/>
        <v/>
      </c>
      <c r="K80" s="7">
        <f t="shared" ref="K80:K86" si="57">IFERROR(B80/C80,"")</f>
        <v>4.7026945597405909</v>
      </c>
      <c r="L80" s="21">
        <f t="shared" ref="L80:L86" si="58">IFERROR(B80/E80,"")</f>
        <v>2.5804003653820589</v>
      </c>
      <c r="M80" s="21">
        <f>VLOOKUP(A80,'[1]Business Score'!$A:$BU,73,)</f>
        <v>3.7135971860189443</v>
      </c>
      <c r="N80" s="21">
        <f t="shared" ref="N80:N86" si="59">IFERROR(B80/D80,"")</f>
        <v>0.3381493408805471</v>
      </c>
      <c r="O80" s="8">
        <f>IFERROR(R80/B80,"")</f>
        <v>0.10954520547945205</v>
      </c>
      <c r="P80" s="25">
        <f>VLOOKUP(A80,'[1]Valuation Sheet'!$B:$W,21,FALSE)</f>
        <v>2.7562043008716768</v>
      </c>
      <c r="Q80" s="26">
        <f t="shared" si="53"/>
        <v>0.55124086017433538</v>
      </c>
      <c r="R80" s="10">
        <v>0.39983999999999997</v>
      </c>
    </row>
    <row r="81" spans="1:18" x14ac:dyDescent="0.25">
      <c r="A81" s="14" t="s">
        <v>85</v>
      </c>
      <c r="B81" s="2" t="str">
        <f>IFERROR(VLOOKUP(A81,'[1]Valuation Sheet'!$B:$W,7,FALSE),"")</f>
        <v>27.00</v>
      </c>
      <c r="C81" s="21">
        <f>IFERROR(VLOOKUP(A81,'[1]Business Score'!$A:$O,15,FALSE),"")</f>
        <v>0.27805461538462334</v>
      </c>
      <c r="D81" s="21">
        <f>IFERROR(B81/VLOOKUP(A81,'[1]Business Score'!$A:$Q,17,FALSE),"")</f>
        <v>65.521966291276968</v>
      </c>
      <c r="E81" s="24">
        <f>IFERROR(VLOOKUP(A81,'[1]Valuation Sheet'!$B:$W,2,FALSE),"")</f>
        <v>5.2229217649330995</v>
      </c>
      <c r="F81" s="21">
        <f>IF(IFERROR(VLOOKUP(A81,'[1]Valuation Sheet'!$B:$W,5,FALSE),"")&lt;0.2,0.2,IFERROR(VLOOKUP(A81,'[1]Valuation Sheet'!$B:$W,5,FALSE),""))</f>
        <v>31.943248309139026</v>
      </c>
      <c r="G81" s="21">
        <f>IF(IFERROR(VLOOKUP(A81,'[1]Valuation Sheet'!$B:$W,4,FALSE),"")&lt;0.2,0.2,IFERROR(VLOOKUP(A81,'[1]Valuation Sheet'!$B:$W,4,FALSE),""))</f>
        <v>58.876805340050119</v>
      </c>
      <c r="H81" s="21">
        <f t="shared" si="51"/>
        <v>17.566317109589146</v>
      </c>
      <c r="I81" s="26" t="str">
        <f>VLOOKUP(A81,'[1]Valuation Sheet'!$B:$W,8,FALSE)</f>
        <v>FAIRLY PRICED</v>
      </c>
      <c r="J81" s="32" t="str">
        <f t="shared" si="52"/>
        <v/>
      </c>
      <c r="K81" s="7">
        <f t="shared" si="57"/>
        <v>97.103225431636275</v>
      </c>
      <c r="L81" s="21">
        <f t="shared" si="58"/>
        <v>5.1695202829341715</v>
      </c>
      <c r="M81" s="21">
        <f>VLOOKUP(A81,'[1]Business Score'!$A:$BU,73,)</f>
        <v>63.175779640594229</v>
      </c>
      <c r="N81" s="21">
        <f t="shared" si="59"/>
        <v>0.41207554547389319</v>
      </c>
      <c r="O81" s="8">
        <f>IFERROR(R81/B81,"")</f>
        <v>0</v>
      </c>
      <c r="P81" s="25">
        <f>VLOOKUP(A81,'[1]Valuation Sheet'!$B:$W,21,FALSE)</f>
        <v>1.1806224200018565</v>
      </c>
      <c r="Q81" s="26">
        <f t="shared" si="53"/>
        <v>0.23612448400037128</v>
      </c>
      <c r="R81" s="10">
        <v>0</v>
      </c>
    </row>
    <row r="82" spans="1:18" x14ac:dyDescent="0.25">
      <c r="A82" s="14" t="s">
        <v>86</v>
      </c>
      <c r="B82" s="2" t="str">
        <f>IFERROR(VLOOKUP(A82,'[1]Valuation Sheet'!$B:$W,7,FALSE),"")</f>
        <v>158.00</v>
      </c>
      <c r="C82" s="21">
        <f>IFERROR(VLOOKUP(A82,'[1]Business Score'!$A:$O,15,FALSE),"")</f>
        <v>25.870590682196351</v>
      </c>
      <c r="D82" s="21">
        <f>IFERROR(B82/VLOOKUP(A82,'[1]Business Score'!$A:$Q,17,FALSE),"")</f>
        <v>93.657168607875761</v>
      </c>
      <c r="E82" s="24">
        <f>IFERROR(VLOOKUP(A82,'[1]Valuation Sheet'!$B:$W,2,FALSE),"")</f>
        <v>25.687546551713382</v>
      </c>
      <c r="F82" s="21">
        <f>IF(IFERROR(VLOOKUP(A82,'[1]Valuation Sheet'!$B:$W,5,FALSE),"")&lt;0.2,0.2,IFERROR(VLOOKUP(A82,'[1]Valuation Sheet'!$B:$W,5,FALSE),""))</f>
        <v>103.72789188636317</v>
      </c>
      <c r="G82" s="21">
        <f>IF(IFERROR(VLOOKUP(A82,'[1]Valuation Sheet'!$B:$W,4,FALSE),"")&lt;0.2,0.2,IFERROR(VLOOKUP(A82,'[1]Valuation Sheet'!$B:$W,4,FALSE),""))</f>
        <v>191.18803572584369</v>
      </c>
      <c r="H82" s="21">
        <f t="shared" si="51"/>
        <v>235.11653521361356</v>
      </c>
      <c r="I82" s="26" t="str">
        <f>VLOOKUP(A82,'[1]Valuation Sheet'!$B:$W,8,FALSE)</f>
        <v>OVERPRICED</v>
      </c>
      <c r="J82" s="32" t="str">
        <f t="shared" si="52"/>
        <v/>
      </c>
      <c r="K82" s="7">
        <f t="shared" si="57"/>
        <v>6.1073209321321213</v>
      </c>
      <c r="L82" s="21">
        <f t="shared" si="58"/>
        <v>6.1508404347577237</v>
      </c>
      <c r="M82" s="21">
        <f>VLOOKUP(A82,'[1]Business Score'!$A:$BU,73,)</f>
        <v>9.0881780822815266</v>
      </c>
      <c r="N82" s="21">
        <f t="shared" si="59"/>
        <v>1.6870038070605688</v>
      </c>
      <c r="O82" s="8">
        <f>IFERROR(R82/B82,"")</f>
        <v>5.2213924050632916E-2</v>
      </c>
      <c r="P82" s="25">
        <f>VLOOKUP(A82,'[1]Valuation Sheet'!$B:$W,21,FALSE)</f>
        <v>0.21005085902432707</v>
      </c>
      <c r="Q82" s="26">
        <f t="shared" si="53"/>
        <v>4.2010171804865416E-2</v>
      </c>
      <c r="R82" s="10">
        <v>8.2498000000000005</v>
      </c>
    </row>
    <row r="83" spans="1:18" x14ac:dyDescent="0.25">
      <c r="A83" s="14" t="s">
        <v>87</v>
      </c>
      <c r="B83" s="2" t="str">
        <f>IFERROR(VLOOKUP(A83,'[1]Valuation Sheet'!$B:$W,7,FALSE),"")</f>
        <v>20.85</v>
      </c>
      <c r="C83" s="21">
        <f>IFERROR(VLOOKUP(A83,'[1]Business Score'!$A:$O,15,FALSE),"")</f>
        <v>-4.9802787511319266</v>
      </c>
      <c r="D83" s="21">
        <f>IFERROR(B83/VLOOKUP(A83,'[1]Business Score'!$A:$Q,17,FALSE),"")</f>
        <v>81.580763022166224</v>
      </c>
      <c r="E83" s="24">
        <f>IFERROR(VLOOKUP(A83,'[1]Valuation Sheet'!$B:$W,2,FALSE),"")</f>
        <v>3.817421614168433</v>
      </c>
      <c r="F83" s="21">
        <f>IF(IFERROR(VLOOKUP(A83,'[1]Valuation Sheet'!$B:$W,5,FALSE),"")&lt;0.2,0.2,IFERROR(VLOOKUP(A83,'[1]Valuation Sheet'!$B:$W,5,FALSE),""))</f>
        <v>40.010557319082849</v>
      </c>
      <c r="G83" s="21">
        <f>IF(IFERROR(VLOOKUP(A83,'[1]Valuation Sheet'!$B:$W,4,FALSE),"")&lt;0.2,0.2,IFERROR(VLOOKUP(A83,'[1]Valuation Sheet'!$B:$W,4,FALSE),""))</f>
        <v>73.746219295693535</v>
      </c>
      <c r="H83" s="21">
        <f t="shared" si="51"/>
        <v>-40.432876353843859</v>
      </c>
      <c r="I83" s="26" t="str">
        <f>VLOOKUP(A83,'[1]Valuation Sheet'!$B:$W,8,FALSE)</f>
        <v>UNDERPRICED</v>
      </c>
      <c r="J83" s="32" t="str">
        <f t="shared" si="52"/>
        <v/>
      </c>
      <c r="K83" s="7">
        <f t="shared" si="57"/>
        <v>-4.1865126515782229</v>
      </c>
      <c r="L83" s="21">
        <f t="shared" si="58"/>
        <v>5.4618017361809947</v>
      </c>
      <c r="M83" s="21">
        <f>VLOOKUP(A83,'[1]Business Score'!$A:$BU,73,)</f>
        <v>8.1185970453268705</v>
      </c>
      <c r="N83" s="21">
        <f t="shared" si="59"/>
        <v>0.25557495698262678</v>
      </c>
      <c r="O83" s="8">
        <f>IFERROR(R83/B83,"")</f>
        <v>0</v>
      </c>
      <c r="P83" s="25">
        <f>VLOOKUP(A83,'[1]Valuation Sheet'!$B:$W,21,FALSE)</f>
        <v>2.5369889350452532</v>
      </c>
      <c r="Q83" s="26">
        <f t="shared" si="53"/>
        <v>0.50739778700905069</v>
      </c>
      <c r="R83" s="10">
        <v>0</v>
      </c>
    </row>
    <row r="84" spans="1:18" x14ac:dyDescent="0.25">
      <c r="A84" s="14" t="s">
        <v>88</v>
      </c>
      <c r="B84" s="2" t="str">
        <f>IFERROR(VLOOKUP(A84,'[1]Valuation Sheet'!$B:$W,7,FALSE),"")</f>
        <v>4.00</v>
      </c>
      <c r="C84" s="21">
        <f>IFERROR(VLOOKUP(A84,'[1]Business Score'!$A:$O,15,FALSE),"")</f>
        <v>2.316793483507642</v>
      </c>
      <c r="D84" s="21">
        <f>IFERROR(B84/VLOOKUP(A84,'[1]Business Score'!$A:$Q,17,FALSE),"")</f>
        <v>22.29418431214803</v>
      </c>
      <c r="E84" s="24">
        <f>IFERROR(VLOOKUP(A84,'[1]Valuation Sheet'!$B:$W,2,FALSE),"")</f>
        <v>-0.73265467440964682</v>
      </c>
      <c r="F84" s="21">
        <f>IF(IFERROR(VLOOKUP(A84,'[1]Valuation Sheet'!$B:$W,5,FALSE),"")&lt;0.2,0.2,IFERROR(VLOOKUP(A84,'[1]Valuation Sheet'!$B:$W,5,FALSE),""))</f>
        <v>6.1165471316820508</v>
      </c>
      <c r="G84" s="21">
        <f>IF(IFERROR(VLOOKUP(A84,'[1]Valuation Sheet'!$B:$W,4,FALSE),"")&lt;0.2,0.2,IFERROR(VLOOKUP(A84,'[1]Valuation Sheet'!$B:$W,4,FALSE),""))</f>
        <v>11.273830117090947</v>
      </c>
      <c r="H84" s="21">
        <f t="shared" si="51"/>
        <v>-0.96671416643511421</v>
      </c>
      <c r="I84" s="26" t="str">
        <f>VLOOKUP(A84,'[1]Valuation Sheet'!$B:$W,8,FALSE)</f>
        <v>UNDERPRICED</v>
      </c>
      <c r="J84" s="32" t="str">
        <f t="shared" si="52"/>
        <v/>
      </c>
      <c r="K84" s="7">
        <f t="shared" si="57"/>
        <v>1.7265241932327828</v>
      </c>
      <c r="L84" s="21">
        <f t="shared" si="58"/>
        <v>-5.4595980066913397</v>
      </c>
      <c r="M84" s="21">
        <f>VLOOKUP(A84,'[1]Business Score'!$A:$BU,73,)</f>
        <v>-0.41726384907277192</v>
      </c>
      <c r="N84" s="21">
        <f t="shared" si="59"/>
        <v>0.17941898855749627</v>
      </c>
      <c r="O84" s="8">
        <f>IFERROR(R84/B84,"")</f>
        <v>0</v>
      </c>
      <c r="P84" s="25">
        <f>VLOOKUP(A84,'[1]Valuation Sheet'!$B:$W,21,FALSE)</f>
        <v>1.8184575292727367</v>
      </c>
      <c r="Q84" s="26">
        <f t="shared" si="53"/>
        <v>0.36369150585454735</v>
      </c>
      <c r="R84" s="10">
        <v>0</v>
      </c>
    </row>
    <row r="85" spans="1:18" x14ac:dyDescent="0.25">
      <c r="A85" s="14" t="s">
        <v>89</v>
      </c>
      <c r="B85" s="2" t="str">
        <f>IFERROR(VLOOKUP(A85,'[1]Valuation Sheet'!$B:$W,7,FALSE),"")</f>
        <v>530.00</v>
      </c>
      <c r="C85" s="21">
        <f>IFERROR(VLOOKUP(A85,'[1]Business Score'!$A:$O,15,FALSE),"")</f>
        <v>76.247365916660996</v>
      </c>
      <c r="D85" s="21">
        <f>IFERROR(B85/VLOOKUP(A85,'[1]Business Score'!$A:$Q,17,FALSE),"")</f>
        <v>922.2129698864793</v>
      </c>
      <c r="E85" s="24">
        <f>IFERROR(VLOOKUP(A85,'[1]Valuation Sheet'!$B:$W,2,FALSE),"")</f>
        <v>55.345051331639944</v>
      </c>
      <c r="F85" s="21">
        <f>IF(IFERROR(VLOOKUP(A85,'[1]Valuation Sheet'!$B:$W,5,FALSE),"")&lt;0.2,0.2,IFERROR(VLOOKUP(A85,'[1]Valuation Sheet'!$B:$W,5,FALSE),""))</f>
        <v>453.73870896473301</v>
      </c>
      <c r="G85" s="21">
        <f>IF(IFERROR(VLOOKUP(A85,'[1]Valuation Sheet'!$B:$W,4,FALSE),"")&lt;0.2,0.2,IFERROR(VLOOKUP(A85,'[1]Valuation Sheet'!$B:$W,4,FALSE),""))</f>
        <v>836.31712668742944</v>
      </c>
      <c r="H85" s="21">
        <f t="shared" si="51"/>
        <v>466.8791308009607</v>
      </c>
      <c r="I85" s="26" t="str">
        <f>VLOOKUP(A85,'[1]Valuation Sheet'!$B:$W,8,FALSE)</f>
        <v>FAIRLY PRICED</v>
      </c>
      <c r="J85" s="32" t="str">
        <f t="shared" si="52"/>
        <v/>
      </c>
      <c r="K85" s="7">
        <f t="shared" si="57"/>
        <v>6.9510597989613752</v>
      </c>
      <c r="L85" s="21">
        <f t="shared" si="58"/>
        <v>9.5762852729889314</v>
      </c>
      <c r="M85" s="21">
        <f>VLOOKUP(A85,'[1]Business Score'!$A:$BU,73,)</f>
        <v>6.1232165228011084</v>
      </c>
      <c r="N85" s="21">
        <f t="shared" si="59"/>
        <v>0.57470456099228451</v>
      </c>
      <c r="O85" s="8">
        <f>IFERROR(R85/B85,"")</f>
        <v>3.4141509433962262E-2</v>
      </c>
      <c r="P85" s="25">
        <f>VLOOKUP(A85,'[1]Valuation Sheet'!$B:$W,21,FALSE)</f>
        <v>0.57795684280647053</v>
      </c>
      <c r="Q85" s="26">
        <f t="shared" si="53"/>
        <v>0.11559136856129411</v>
      </c>
      <c r="R85" s="10">
        <v>18.094999999999999</v>
      </c>
    </row>
    <row r="86" spans="1:18" x14ac:dyDescent="0.25">
      <c r="A86" s="14" t="s">
        <v>90</v>
      </c>
      <c r="B86" s="2" t="str">
        <f>IFERROR(VLOOKUP(A86,'[1]Valuation Sheet'!$B:$W,7,FALSE),"")</f>
        <v>148.00</v>
      </c>
      <c r="C86" s="21">
        <f>IFERROR(VLOOKUP(A86,'[1]Business Score'!$A:$O,15,FALSE),"")</f>
        <v>23.447493520264</v>
      </c>
      <c r="D86" s="21">
        <f>IFERROR(B86/VLOOKUP(A86,'[1]Business Score'!$A:$Q,17,FALSE),"")</f>
        <v>103.12460828637124</v>
      </c>
      <c r="E86" s="24">
        <f>IFERROR(VLOOKUP(A86,'[1]Valuation Sheet'!$B:$W,2,FALSE),"")</f>
        <v>30.116756168827362</v>
      </c>
      <c r="F86" s="21">
        <f>IF(IFERROR(VLOOKUP(A86,'[1]Valuation Sheet'!$B:$W,5,FALSE),"")&lt;0.2,0.2,IFERROR(VLOOKUP(A86,'[1]Valuation Sheet'!$B:$W,5,FALSE),""))</f>
        <v>114.60008308560774</v>
      </c>
      <c r="G86" s="21">
        <f>IF(IFERROR(VLOOKUP(A86,'[1]Valuation Sheet'!$B:$W,4,FALSE),"")&lt;0.2,0.2,IFERROR(VLOOKUP(A86,'[1]Valuation Sheet'!$B:$W,4,FALSE),""))</f>
        <v>211.22732160756755</v>
      </c>
      <c r="H86" s="21">
        <f t="shared" si="51"/>
        <v>225.98265031235536</v>
      </c>
      <c r="I86" s="26" t="str">
        <f>VLOOKUP(A86,'[1]Valuation Sheet'!$B:$W,8,FALSE)</f>
        <v>FAIRLY PRICED</v>
      </c>
      <c r="J86" s="32" t="str">
        <f t="shared" si="52"/>
        <v/>
      </c>
      <c r="K86" s="7">
        <f t="shared" si="57"/>
        <v>6.3119753022681993</v>
      </c>
      <c r="L86" s="21">
        <f t="shared" si="58"/>
        <v>4.9142078638996596</v>
      </c>
      <c r="M86" s="21">
        <f>VLOOKUP(A86,'[1]Business Score'!$A:$BU,73,)</f>
        <v>9.6378169426533642</v>
      </c>
      <c r="N86" s="21">
        <f t="shared" si="59"/>
        <v>1.435156966502237</v>
      </c>
      <c r="O86" s="8">
        <f>IFERROR(R86/B86,"")</f>
        <v>0.11481891891891893</v>
      </c>
      <c r="P86" s="25">
        <f>VLOOKUP(A86,'[1]Valuation Sheet'!$B:$W,21,FALSE)</f>
        <v>0.42721163248356442</v>
      </c>
      <c r="Q86" s="26">
        <f t="shared" si="53"/>
        <v>8.5442326496712878E-2</v>
      </c>
      <c r="R86" s="10">
        <v>16.993200000000002</v>
      </c>
    </row>
    <row r="87" spans="1:18" x14ac:dyDescent="0.25">
      <c r="A87" s="12" t="s">
        <v>91</v>
      </c>
      <c r="B87" s="2"/>
      <c r="C87" s="21"/>
      <c r="D87" s="21"/>
      <c r="E87" s="24"/>
      <c r="F87" s="21"/>
      <c r="G87" s="21"/>
      <c r="H87" s="21"/>
      <c r="I87" s="26"/>
      <c r="J87" s="32" t="str">
        <f t="shared" si="52"/>
        <v/>
      </c>
      <c r="K87" s="7"/>
      <c r="L87" s="21"/>
      <c r="M87" s="21"/>
      <c r="N87" s="20"/>
      <c r="O87" s="8" t="str">
        <f>IFERROR(R87/B87,"")</f>
        <v/>
      </c>
      <c r="P87" s="25"/>
      <c r="Q87" s="26"/>
      <c r="R87" s="10">
        <v>0</v>
      </c>
    </row>
    <row r="88" spans="1:18" x14ac:dyDescent="0.25">
      <c r="A88" s="14" t="s">
        <v>92</v>
      </c>
      <c r="B88" s="2" t="str">
        <f>IFERROR(VLOOKUP(A88,'[1]Valuation Sheet'!$B:$W,7,FALSE),"")</f>
        <v>1.32</v>
      </c>
      <c r="C88" s="21">
        <f>IFERROR(VLOOKUP(A88,'[1]Business Score'!$A:$O,15,FALSE),"")</f>
        <v>0.51842638432368471</v>
      </c>
      <c r="D88" s="21">
        <f>IFERROR(B88/VLOOKUP(A88,'[1]Business Score'!$A:$Q,17,FALSE),"")</f>
        <v>4.0805199855559566</v>
      </c>
      <c r="E88" s="24">
        <f>IFERROR(VLOOKUP(A88,'[1]Valuation Sheet'!$B:$W,2,FALSE),"")</f>
        <v>8.170680024291335E-4</v>
      </c>
      <c r="F88" s="21">
        <f>IF(IFERROR(VLOOKUP(A88,'[1]Valuation Sheet'!$B:$W,5,FALSE),"")&lt;0.2,0.2,IFERROR(VLOOKUP(A88,'[1]Valuation Sheet'!$B:$W,5,FALSE),""))</f>
        <v>1.5753995197986785</v>
      </c>
      <c r="G88" s="21">
        <f>IF(IFERROR(VLOOKUP(A88,'[1]Valuation Sheet'!$B:$W,4,FALSE),"")&lt;0.2,0.2,IFERROR(VLOOKUP(A88,'[1]Valuation Sheet'!$B:$W,4,FALSE),""))</f>
        <v>2.9037275721723637</v>
      </c>
      <c r="H88" s="21">
        <f t="shared" si="51"/>
        <v>-5.9242878042897278</v>
      </c>
      <c r="I88" s="26" t="str">
        <f>VLOOKUP(A88,'[1]Valuation Sheet'!$B:$W,8,FALSE)</f>
        <v>FAIRLY PRICED</v>
      </c>
      <c r="J88" s="32" t="str">
        <f t="shared" si="52"/>
        <v/>
      </c>
      <c r="K88" s="7">
        <f t="shared" ref="K88" si="60">IFERROR(B88/C88,"")</f>
        <v>2.5461667073947472</v>
      </c>
      <c r="L88" s="21">
        <f t="shared" ref="L88" si="61">IFERROR(B88/E88,"")</f>
        <v>1615.5326069258074</v>
      </c>
      <c r="M88" s="21">
        <f>VLOOKUP(A88,'[1]Business Score'!$A:$BU,73,)</f>
        <v>-11.427442706293357</v>
      </c>
      <c r="N88" s="21">
        <f t="shared" ref="N88" si="62">IFERROR(B88/D88,"")</f>
        <v>0.32348818402372181</v>
      </c>
      <c r="O88" s="8">
        <f>IFERROR(R88/B88,"")</f>
        <v>0.10609015151515151</v>
      </c>
      <c r="P88" s="25">
        <f>VLOOKUP(A88,'[1]Valuation Sheet'!$B:$W,21,FALSE)</f>
        <v>1.1997936152820934</v>
      </c>
      <c r="Q88" s="26">
        <f t="shared" si="53"/>
        <v>0.23995872305641869</v>
      </c>
      <c r="R88" s="10">
        <v>0.140039</v>
      </c>
    </row>
    <row r="89" spans="1:18" x14ac:dyDescent="0.25">
      <c r="A89" s="14" t="s">
        <v>93</v>
      </c>
      <c r="B89" s="2" t="str">
        <f>IFERROR(VLOOKUP(A89,'[1]Valuation Sheet'!$B:$W,7,FALSE),"")</f>
        <v>1.85</v>
      </c>
      <c r="C89" s="21">
        <f>IFERROR(VLOOKUP(A89,'[1]Business Score'!$A:$O,15,FALSE),"")</f>
        <v>0.48077466910827327</v>
      </c>
      <c r="D89" s="21">
        <f>IFERROR(B89/VLOOKUP(A89,'[1]Business Score'!$A:$Q,17,FALSE),"")</f>
        <v>6.1103069650165214</v>
      </c>
      <c r="E89" s="24">
        <f>IFERROR(VLOOKUP(A89,'[1]Valuation Sheet'!$B:$W,2,FALSE),"")</f>
        <v>0.47633789736443249</v>
      </c>
      <c r="F89" s="21">
        <f>IF(IFERROR(VLOOKUP(A89,'[1]Valuation Sheet'!$B:$W,5,FALSE),"")&lt;0.2,0.2,IFERROR(VLOOKUP(A89,'[1]Valuation Sheet'!$B:$W,5,FALSE),""))</f>
        <v>3.4532639286698048</v>
      </c>
      <c r="G89" s="21">
        <f>IF(IFERROR(VLOOKUP(A89,'[1]Valuation Sheet'!$B:$W,4,FALSE),"")&lt;0.2,0.2,IFERROR(VLOOKUP(A89,'[1]Valuation Sheet'!$B:$W,4,FALSE),""))</f>
        <v>6.3649490542869867</v>
      </c>
      <c r="H89" s="21">
        <f t="shared" si="51"/>
        <v>6.7364806020279726</v>
      </c>
      <c r="I89" s="26" t="str">
        <f>VLOOKUP(A89,'[1]Valuation Sheet'!$B:$W,8,FALSE)</f>
        <v>UNDERPRICED</v>
      </c>
      <c r="J89" s="32" t="str">
        <f t="shared" si="52"/>
        <v>BUY</v>
      </c>
      <c r="K89" s="7">
        <f t="shared" ref="K89" si="63">IFERROR(B89/C89,"")</f>
        <v>3.8479564728968056</v>
      </c>
      <c r="L89" s="21">
        <f t="shared" ref="L89" si="64">IFERROR(B89/E89,"")</f>
        <v>3.8837976365853124</v>
      </c>
      <c r="M89" s="21">
        <f>VLOOKUP(A89,'[1]Business Score'!$A:$BU,73,)</f>
        <v>14.011721155198543</v>
      </c>
      <c r="N89" s="21">
        <f t="shared" ref="N89" si="65">IFERROR(B89/D89,"")</f>
        <v>0.30276711310771243</v>
      </c>
      <c r="O89" s="8">
        <f>IFERROR(R89/B89,"")</f>
        <v>8.1081081081081072E-2</v>
      </c>
      <c r="P89" s="25">
        <f>VLOOKUP(A89,'[1]Valuation Sheet'!$B:$W,21,FALSE)</f>
        <v>2.4405130023172901</v>
      </c>
      <c r="Q89" s="26">
        <f t="shared" si="53"/>
        <v>0.48810260046345799</v>
      </c>
      <c r="R89" s="10">
        <v>0.15</v>
      </c>
    </row>
    <row r="90" spans="1:18" x14ac:dyDescent="0.25">
      <c r="A90" s="12" t="s">
        <v>94</v>
      </c>
      <c r="B90" s="2"/>
      <c r="C90" s="21"/>
      <c r="D90" s="21"/>
      <c r="E90" s="24"/>
      <c r="F90" s="21"/>
      <c r="G90" s="21"/>
      <c r="H90" s="21"/>
      <c r="I90" s="26"/>
      <c r="J90" s="32" t="str">
        <f t="shared" si="52"/>
        <v/>
      </c>
      <c r="K90" s="7"/>
      <c r="L90" s="21"/>
      <c r="M90" s="21"/>
      <c r="N90" s="20"/>
      <c r="O90" s="8" t="str">
        <f>IFERROR(R90/B90,"")</f>
        <v/>
      </c>
      <c r="P90" s="25"/>
      <c r="Q90" s="26"/>
      <c r="R90" s="10">
        <v>0</v>
      </c>
    </row>
    <row r="91" spans="1:18" ht="13.5" thickBot="1" x14ac:dyDescent="0.3">
      <c r="A91" s="15" t="s">
        <v>95</v>
      </c>
      <c r="B91" s="16" t="str">
        <f>IFERROR(VLOOKUP(A91,'[1]Valuation Sheet'!$B:$W,7,FALSE),"")</f>
        <v>5.50</v>
      </c>
      <c r="C91" s="17">
        <f>IFERROR(VLOOKUP(A91,'[1]Business Score'!$A:$O,15,FALSE),"")</f>
        <v>2.9629288806431671</v>
      </c>
      <c r="D91" s="17">
        <f>IFERROR(B91/VLOOKUP(A91,'[1]Business Score'!$A:$Q,17,FALSE),"")</f>
        <v>36.568432383942593</v>
      </c>
      <c r="E91" s="18">
        <f>IFERROR(VLOOKUP(A91,'[1]Valuation Sheet'!$B:$W,2,FALSE),"")</f>
        <v>2.1764942850249658</v>
      </c>
      <c r="F91" s="17">
        <f>IF(IFERROR(VLOOKUP(A91,'[1]Valuation Sheet'!$B:$W,5,FALSE),"")&lt;0.2,0.2,IFERROR(VLOOKUP(A91,'[1]Valuation Sheet'!$B:$W,5,FALSE),""))</f>
        <v>16.900976534077365</v>
      </c>
      <c r="G91" s="17">
        <f>IF(IFERROR(VLOOKUP(A91,'[1]Valuation Sheet'!$B:$W,4,FALSE),"")&lt;0.2,0.2,IFERROR(VLOOKUP(A91,'[1]Valuation Sheet'!$B:$W,4,FALSE),""))</f>
        <v>31.151356174661011</v>
      </c>
      <c r="H91" s="17">
        <f t="shared" ref="H91" si="66">B91*M91</f>
        <v>0</v>
      </c>
      <c r="I91" s="23" t="str">
        <f>VLOOKUP(A91,'[1]Valuation Sheet'!$B:$W,8,FALSE)</f>
        <v>UNDERPRICED</v>
      </c>
      <c r="J91" s="33" t="str">
        <f t="shared" si="52"/>
        <v/>
      </c>
      <c r="K91" s="19">
        <f t="shared" ref="K91" si="67">IFERROR(B91/C91,"")</f>
        <v>1.8562713522864267</v>
      </c>
      <c r="L91" s="17">
        <f t="shared" ref="L91" si="68">IFERROR(B91/E91,"")</f>
        <v>2.5269995137786045</v>
      </c>
      <c r="M91" s="17"/>
      <c r="N91" s="17">
        <f t="shared" ref="N91" si="69">IFERROR(B91/D91,"")</f>
        <v>0.15040294706248009</v>
      </c>
      <c r="O91" s="22">
        <f>IFERROR(R91/B91,"")</f>
        <v>0</v>
      </c>
      <c r="P91" s="42">
        <f>VLOOKUP(A91,'[1]Valuation Sheet'!$B:$W,21,FALSE)</f>
        <v>4.6638829408474569</v>
      </c>
      <c r="Q91" s="23">
        <f t="shared" si="53"/>
        <v>0.93277658816949138</v>
      </c>
      <c r="R91" s="10">
        <v>0</v>
      </c>
    </row>
  </sheetData>
  <mergeCells count="4">
    <mergeCell ref="A1:Q1"/>
    <mergeCell ref="B2:J2"/>
    <mergeCell ref="K2:O2"/>
    <mergeCell ref="P2:Q2"/>
  </mergeCells>
  <conditionalFormatting sqref="J92:J1048576 I3:I91 J1:J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2019-08-14T13:12:03Z</dcterms:modified>
</cp:coreProperties>
</file>