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4923AD28-6F90-4334-822F-E6575C1E231F}" xr6:coauthVersionLast="44" xr6:coauthVersionMax="44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0" i="1" l="1"/>
  <c r="A87" i="1"/>
  <c r="A78" i="1"/>
  <c r="A66" i="1"/>
  <c r="A62" i="1"/>
  <c r="A60" i="1"/>
  <c r="A55" i="1"/>
  <c r="A47" i="1"/>
  <c r="A45" i="1"/>
  <c r="A43" i="1"/>
  <c r="A38" i="1"/>
  <c r="A36" i="1"/>
  <c r="A33" i="1"/>
  <c r="A29" i="1"/>
  <c r="A24" i="1"/>
  <c r="A11" i="1"/>
  <c r="A9" i="1"/>
  <c r="V61" i="1" l="1"/>
  <c r="U61" i="1"/>
  <c r="T61" i="1"/>
  <c r="S61" i="1"/>
  <c r="C82" i="1" l="1"/>
  <c r="K90" i="1" l="1"/>
  <c r="K87" i="1"/>
  <c r="K78" i="1"/>
  <c r="K66" i="1"/>
  <c r="K62" i="1"/>
  <c r="M38" i="1" l="1"/>
  <c r="P90" i="1" l="1"/>
  <c r="P87" i="1"/>
  <c r="P78" i="1"/>
  <c r="P66" i="1"/>
  <c r="P62" i="1"/>
  <c r="P60" i="1"/>
  <c r="P55" i="1"/>
  <c r="P47" i="1"/>
  <c r="P45" i="1"/>
  <c r="P43" i="1"/>
  <c r="P38" i="1"/>
  <c r="P36" i="1"/>
  <c r="P33" i="1"/>
  <c r="P29" i="1"/>
  <c r="P24" i="1"/>
  <c r="P11" i="1"/>
  <c r="P9" i="1"/>
  <c r="B1" i="1" l="1"/>
  <c r="J77" i="1" l="1"/>
  <c r="J44" i="1"/>
  <c r="C91" i="1"/>
  <c r="C89" i="1"/>
  <c r="C88" i="1"/>
  <c r="C86" i="1"/>
  <c r="C85" i="1"/>
  <c r="C84" i="1"/>
  <c r="C83" i="1"/>
  <c r="C81" i="1"/>
  <c r="C80" i="1"/>
  <c r="C79" i="1"/>
  <c r="C77" i="1"/>
  <c r="C76" i="1"/>
  <c r="C75" i="1"/>
  <c r="C74" i="1"/>
  <c r="C73" i="1"/>
  <c r="C72" i="1"/>
  <c r="C70" i="1"/>
  <c r="C69" i="1"/>
  <c r="C68" i="1"/>
  <c r="C67" i="1"/>
  <c r="C65" i="1"/>
  <c r="C64" i="1"/>
  <c r="C63" i="1"/>
  <c r="C59" i="1"/>
  <c r="C58" i="1"/>
  <c r="C57" i="1"/>
  <c r="C56" i="1"/>
  <c r="C54" i="1"/>
  <c r="C53" i="1"/>
  <c r="C52" i="1"/>
  <c r="C51" i="1"/>
  <c r="C50" i="1"/>
  <c r="C49" i="1"/>
  <c r="C48" i="1"/>
  <c r="C46" i="1"/>
  <c r="C44" i="1"/>
  <c r="C42" i="1"/>
  <c r="C41" i="1"/>
  <c r="C40" i="1"/>
  <c r="C39" i="1"/>
  <c r="C37" i="1"/>
  <c r="C35" i="1"/>
  <c r="C34" i="1"/>
  <c r="C32" i="1"/>
  <c r="C31" i="1"/>
  <c r="C30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8" i="1"/>
  <c r="C7" i="1"/>
  <c r="C6" i="1"/>
  <c r="C5" i="1"/>
  <c r="P21" i="1" l="1"/>
  <c r="P37" i="1"/>
  <c r="P53" i="1"/>
  <c r="P68" i="1"/>
  <c r="P85" i="1"/>
  <c r="P13" i="1"/>
  <c r="P42" i="1"/>
  <c r="P58" i="1"/>
  <c r="P72" i="1"/>
  <c r="P81" i="1"/>
  <c r="P7" i="1"/>
  <c r="P17" i="1"/>
  <c r="P26" i="1"/>
  <c r="P49" i="1"/>
  <c r="P63" i="1"/>
  <c r="P76" i="1"/>
  <c r="P91" i="1"/>
  <c r="P12" i="1"/>
  <c r="P16" i="1"/>
  <c r="P25" i="1"/>
  <c r="P30" i="1"/>
  <c r="P41" i="1"/>
  <c r="P48" i="1"/>
  <c r="P57" i="1"/>
  <c r="P61" i="1"/>
  <c r="P71" i="1"/>
  <c r="P75" i="1"/>
  <c r="P80" i="1"/>
  <c r="P89" i="1"/>
  <c r="P31" i="1"/>
  <c r="P8" i="1"/>
  <c r="P18" i="1"/>
  <c r="P22" i="1"/>
  <c r="P32" i="1"/>
  <c r="P39" i="1"/>
  <c r="P44" i="1"/>
  <c r="P54" i="1"/>
  <c r="P59" i="1"/>
  <c r="P64" i="1"/>
  <c r="P73" i="1"/>
  <c r="P77" i="1"/>
  <c r="P86" i="1"/>
  <c r="P5" i="1"/>
  <c r="P10" i="1"/>
  <c r="P15" i="1"/>
  <c r="P19" i="1"/>
  <c r="P23" i="1"/>
  <c r="P28" i="1"/>
  <c r="P34" i="1"/>
  <c r="P40" i="1"/>
  <c r="P46" i="1"/>
  <c r="P51" i="1"/>
  <c r="P56" i="1"/>
  <c r="P65" i="1"/>
  <c r="P70" i="1"/>
  <c r="P74" i="1"/>
  <c r="P79" i="1"/>
  <c r="P83" i="1"/>
  <c r="P88" i="1"/>
  <c r="P14" i="1"/>
  <c r="P27" i="1"/>
  <c r="P50" i="1"/>
  <c r="P69" i="1"/>
  <c r="P82" i="1"/>
  <c r="P6" i="1"/>
  <c r="P20" i="1"/>
  <c r="P35" i="1"/>
  <c r="P52" i="1"/>
  <c r="P67" i="1"/>
  <c r="P84" i="1"/>
  <c r="N86" i="1" l="1"/>
  <c r="N85" i="1"/>
  <c r="N84" i="1"/>
  <c r="N83" i="1"/>
  <c r="N82" i="1"/>
  <c r="N81" i="1"/>
  <c r="N80" i="1"/>
  <c r="N79" i="1"/>
  <c r="N32" i="1" l="1"/>
  <c r="N40" i="1"/>
  <c r="N19" i="1"/>
  <c r="N53" i="1"/>
  <c r="N44" i="1"/>
  <c r="N16" i="1"/>
  <c r="N13" i="1"/>
  <c r="N23" i="1"/>
  <c r="N41" i="1"/>
  <c r="N10" i="1"/>
  <c r="N17" i="1"/>
  <c r="N51" i="1"/>
  <c r="N50" i="1"/>
  <c r="N30" i="1"/>
  <c r="N8" i="1"/>
  <c r="N6" i="1"/>
  <c r="N52" i="1"/>
  <c r="N15" i="1"/>
  <c r="N22" i="1"/>
  <c r="N42" i="1"/>
  <c r="N21" i="1"/>
  <c r="N18" i="1"/>
  <c r="N5" i="1"/>
  <c r="N14" i="1"/>
  <c r="N49" i="1"/>
  <c r="N46" i="1"/>
  <c r="N48" i="1"/>
  <c r="N12" i="1"/>
  <c r="N20" i="1"/>
  <c r="N39" i="1"/>
  <c r="N7" i="1"/>
  <c r="N31" i="1"/>
  <c r="F67" i="1"/>
  <c r="M67" i="1" s="1"/>
  <c r="F91" i="1" l="1"/>
  <c r="M91" i="1" s="1"/>
  <c r="F89" i="1"/>
  <c r="M89" i="1" s="1"/>
  <c r="F88" i="1"/>
  <c r="M88" i="1" s="1"/>
  <c r="D86" i="1"/>
  <c r="I86" i="1" s="1"/>
  <c r="R86" i="1" s="1"/>
  <c r="T86" i="1" s="1"/>
  <c r="F86" i="1"/>
  <c r="M86" i="1" s="1"/>
  <c r="D85" i="1"/>
  <c r="I85" i="1" s="1"/>
  <c r="R85" i="1" s="1"/>
  <c r="T85" i="1" s="1"/>
  <c r="F85" i="1"/>
  <c r="M85" i="1" s="1"/>
  <c r="D84" i="1"/>
  <c r="I84" i="1" s="1"/>
  <c r="R84" i="1" s="1"/>
  <c r="T84" i="1" s="1"/>
  <c r="F84" i="1"/>
  <c r="M84" i="1" s="1"/>
  <c r="D83" i="1"/>
  <c r="I83" i="1" s="1"/>
  <c r="R83" i="1" s="1"/>
  <c r="T83" i="1" s="1"/>
  <c r="F83" i="1"/>
  <c r="M83" i="1" s="1"/>
  <c r="D82" i="1"/>
  <c r="I82" i="1" s="1"/>
  <c r="R82" i="1" s="1"/>
  <c r="T82" i="1" s="1"/>
  <c r="F82" i="1"/>
  <c r="M82" i="1" s="1"/>
  <c r="D81" i="1"/>
  <c r="I81" i="1" s="1"/>
  <c r="R81" i="1" s="1"/>
  <c r="T81" i="1" s="1"/>
  <c r="F81" i="1"/>
  <c r="M81" i="1" s="1"/>
  <c r="D80" i="1"/>
  <c r="I80" i="1" s="1"/>
  <c r="R80" i="1" s="1"/>
  <c r="T80" i="1" s="1"/>
  <c r="F80" i="1"/>
  <c r="M80" i="1" s="1"/>
  <c r="D79" i="1"/>
  <c r="I79" i="1" s="1"/>
  <c r="R79" i="1" s="1"/>
  <c r="T79" i="1" s="1"/>
  <c r="F79" i="1"/>
  <c r="M79" i="1" s="1"/>
  <c r="F77" i="1"/>
  <c r="M77" i="1" s="1"/>
  <c r="F76" i="1"/>
  <c r="M76" i="1" s="1"/>
  <c r="F75" i="1"/>
  <c r="M75" i="1" s="1"/>
  <c r="F74" i="1"/>
  <c r="M74" i="1" s="1"/>
  <c r="F73" i="1"/>
  <c r="M73" i="1" s="1"/>
  <c r="F72" i="1"/>
  <c r="M72" i="1" s="1"/>
  <c r="F71" i="1"/>
  <c r="M71" i="1" s="1"/>
  <c r="F70" i="1"/>
  <c r="M70" i="1" s="1"/>
  <c r="F69" i="1"/>
  <c r="M69" i="1" s="1"/>
  <c r="F68" i="1"/>
  <c r="M68" i="1" s="1"/>
  <c r="F65" i="1"/>
  <c r="M65" i="1" s="1"/>
  <c r="F64" i="1"/>
  <c r="M64" i="1" s="1"/>
  <c r="F63" i="1"/>
  <c r="M63" i="1" s="1"/>
  <c r="D61" i="1"/>
  <c r="I61" i="1" s="1"/>
  <c r="F61" i="1"/>
  <c r="M61" i="1" s="1"/>
  <c r="F59" i="1"/>
  <c r="M59" i="1" s="1"/>
  <c r="F58" i="1"/>
  <c r="M58" i="1" s="1"/>
  <c r="F57" i="1"/>
  <c r="M57" i="1" s="1"/>
  <c r="F56" i="1"/>
  <c r="M56" i="1" s="1"/>
  <c r="D54" i="1"/>
  <c r="F54" i="1"/>
  <c r="M54" i="1" s="1"/>
  <c r="D53" i="1"/>
  <c r="I53" i="1" s="1"/>
  <c r="R53" i="1" s="1"/>
  <c r="T53" i="1" s="1"/>
  <c r="F53" i="1"/>
  <c r="M53" i="1" s="1"/>
  <c r="D52" i="1"/>
  <c r="I52" i="1" s="1"/>
  <c r="R52" i="1" s="1"/>
  <c r="T52" i="1" s="1"/>
  <c r="F52" i="1"/>
  <c r="M52" i="1" s="1"/>
  <c r="D51" i="1"/>
  <c r="I51" i="1" s="1"/>
  <c r="R51" i="1" s="1"/>
  <c r="T51" i="1" s="1"/>
  <c r="F51" i="1"/>
  <c r="M51" i="1" s="1"/>
  <c r="D50" i="1"/>
  <c r="I50" i="1" s="1"/>
  <c r="R50" i="1" s="1"/>
  <c r="T50" i="1" s="1"/>
  <c r="F50" i="1"/>
  <c r="M50" i="1" s="1"/>
  <c r="D49" i="1"/>
  <c r="I49" i="1" s="1"/>
  <c r="R49" i="1" s="1"/>
  <c r="T49" i="1" s="1"/>
  <c r="F49" i="1"/>
  <c r="M49" i="1" s="1"/>
  <c r="D48" i="1"/>
  <c r="I48" i="1" s="1"/>
  <c r="R48" i="1" s="1"/>
  <c r="T48" i="1" s="1"/>
  <c r="F48" i="1"/>
  <c r="M48" i="1" s="1"/>
  <c r="D46" i="1"/>
  <c r="I46" i="1" s="1"/>
  <c r="R46" i="1" s="1"/>
  <c r="T46" i="1" s="1"/>
  <c r="F46" i="1"/>
  <c r="M46" i="1" s="1"/>
  <c r="D44" i="1"/>
  <c r="I44" i="1" s="1"/>
  <c r="R44" i="1" s="1"/>
  <c r="T44" i="1" s="1"/>
  <c r="F44" i="1"/>
  <c r="M44" i="1" s="1"/>
  <c r="D42" i="1"/>
  <c r="I42" i="1" s="1"/>
  <c r="R42" i="1" s="1"/>
  <c r="T42" i="1" s="1"/>
  <c r="F42" i="1"/>
  <c r="M42" i="1" s="1"/>
  <c r="D41" i="1"/>
  <c r="I41" i="1" s="1"/>
  <c r="R41" i="1" s="1"/>
  <c r="T41" i="1" s="1"/>
  <c r="F41" i="1"/>
  <c r="M41" i="1" s="1"/>
  <c r="D40" i="1"/>
  <c r="I40" i="1" s="1"/>
  <c r="R40" i="1" s="1"/>
  <c r="T40" i="1" s="1"/>
  <c r="F40" i="1"/>
  <c r="M40" i="1" s="1"/>
  <c r="D39" i="1"/>
  <c r="I39" i="1" s="1"/>
  <c r="R39" i="1" s="1"/>
  <c r="T39" i="1" s="1"/>
  <c r="F39" i="1"/>
  <c r="M39" i="1" s="1"/>
  <c r="F37" i="1"/>
  <c r="M37" i="1" s="1"/>
  <c r="F35" i="1"/>
  <c r="M35" i="1" s="1"/>
  <c r="F34" i="1"/>
  <c r="M34" i="1" s="1"/>
  <c r="D32" i="1"/>
  <c r="I32" i="1" s="1"/>
  <c r="R32" i="1" s="1"/>
  <c r="T32" i="1" s="1"/>
  <c r="F32" i="1"/>
  <c r="M32" i="1" s="1"/>
  <c r="D31" i="1"/>
  <c r="I31" i="1" s="1"/>
  <c r="R31" i="1" s="1"/>
  <c r="T31" i="1" s="1"/>
  <c r="F31" i="1"/>
  <c r="M31" i="1" s="1"/>
  <c r="D30" i="1"/>
  <c r="I30" i="1" s="1"/>
  <c r="R30" i="1" s="1"/>
  <c r="T30" i="1" s="1"/>
  <c r="F30" i="1"/>
  <c r="M30" i="1" s="1"/>
  <c r="F28" i="1"/>
  <c r="M28" i="1" s="1"/>
  <c r="F27" i="1"/>
  <c r="M27" i="1" s="1"/>
  <c r="F26" i="1"/>
  <c r="M26" i="1" s="1"/>
  <c r="F25" i="1"/>
  <c r="M25" i="1" s="1"/>
  <c r="F23" i="1"/>
  <c r="M23" i="1" s="1"/>
  <c r="F22" i="1"/>
  <c r="M22" i="1" s="1"/>
  <c r="F21" i="1"/>
  <c r="M21" i="1" s="1"/>
  <c r="F20" i="1"/>
  <c r="M20" i="1" s="1"/>
  <c r="F19" i="1"/>
  <c r="M19" i="1" s="1"/>
  <c r="F18" i="1"/>
  <c r="M18" i="1" s="1"/>
  <c r="F17" i="1"/>
  <c r="M17" i="1" s="1"/>
  <c r="F16" i="1"/>
  <c r="M16" i="1" s="1"/>
  <c r="F15" i="1"/>
  <c r="M15" i="1" s="1"/>
  <c r="F14" i="1"/>
  <c r="M14" i="1" s="1"/>
  <c r="F13" i="1"/>
  <c r="M13" i="1" s="1"/>
  <c r="F12" i="1"/>
  <c r="M12" i="1" s="1"/>
  <c r="D10" i="1"/>
  <c r="I10" i="1" s="1"/>
  <c r="R10" i="1" s="1"/>
  <c r="T10" i="1" s="1"/>
  <c r="F10" i="1"/>
  <c r="M10" i="1" s="1"/>
  <c r="D8" i="1"/>
  <c r="I8" i="1" s="1"/>
  <c r="R8" i="1" s="1"/>
  <c r="T8" i="1" s="1"/>
  <c r="F8" i="1"/>
  <c r="M8" i="1" s="1"/>
  <c r="D7" i="1"/>
  <c r="I7" i="1" s="1"/>
  <c r="R7" i="1" s="1"/>
  <c r="T7" i="1" s="1"/>
  <c r="F7" i="1"/>
  <c r="M7" i="1" s="1"/>
  <c r="D6" i="1"/>
  <c r="I6" i="1" s="1"/>
  <c r="R6" i="1" s="1"/>
  <c r="T6" i="1" s="1"/>
  <c r="F6" i="1"/>
  <c r="M6" i="1" s="1"/>
  <c r="D5" i="1"/>
  <c r="I5" i="1" s="1"/>
  <c r="R5" i="1" s="1"/>
  <c r="T5" i="1" s="1"/>
  <c r="F5" i="1"/>
  <c r="M5" i="1" s="1"/>
  <c r="L54" i="1" l="1"/>
  <c r="L8" i="1"/>
  <c r="L31" i="1"/>
  <c r="L40" i="1"/>
  <c r="L46" i="1"/>
  <c r="L51" i="1"/>
  <c r="L80" i="1"/>
  <c r="L84" i="1"/>
  <c r="L10" i="1"/>
  <c r="L30" i="1"/>
  <c r="L39" i="1"/>
  <c r="L44" i="1"/>
  <c r="L50" i="1"/>
  <c r="L61" i="1"/>
  <c r="L79" i="1"/>
  <c r="L83" i="1"/>
  <c r="L6" i="1"/>
  <c r="L42" i="1"/>
  <c r="L49" i="1"/>
  <c r="L53" i="1"/>
  <c r="L82" i="1"/>
  <c r="L86" i="1"/>
  <c r="L7" i="1"/>
  <c r="L5" i="1"/>
  <c r="L32" i="1"/>
  <c r="L41" i="1"/>
  <c r="L48" i="1"/>
  <c r="L52" i="1"/>
  <c r="L81" i="1"/>
  <c r="L85" i="1"/>
  <c r="D15" i="1" l="1"/>
  <c r="I15" i="1" s="1"/>
  <c r="R15" i="1" s="1"/>
  <c r="T15" i="1" s="1"/>
  <c r="D13" i="1"/>
  <c r="I13" i="1" s="1"/>
  <c r="R13" i="1" s="1"/>
  <c r="T13" i="1" s="1"/>
  <c r="D22" i="1"/>
  <c r="I22" i="1" s="1"/>
  <c r="R22" i="1" s="1"/>
  <c r="T22" i="1" s="1"/>
  <c r="D20" i="1"/>
  <c r="I20" i="1" s="1"/>
  <c r="R20" i="1" s="1"/>
  <c r="T20" i="1" s="1"/>
  <c r="D14" i="1"/>
  <c r="I14" i="1" s="1"/>
  <c r="R14" i="1" s="1"/>
  <c r="T14" i="1" s="1"/>
  <c r="D16" i="1"/>
  <c r="I16" i="1" s="1"/>
  <c r="R16" i="1" s="1"/>
  <c r="T16" i="1" s="1"/>
  <c r="D21" i="1"/>
  <c r="I21" i="1" s="1"/>
  <c r="R21" i="1" s="1"/>
  <c r="T21" i="1" s="1"/>
  <c r="D19" i="1"/>
  <c r="I19" i="1" s="1"/>
  <c r="R19" i="1" s="1"/>
  <c r="T19" i="1" s="1"/>
  <c r="D18" i="1"/>
  <c r="I18" i="1" s="1"/>
  <c r="R18" i="1" s="1"/>
  <c r="T18" i="1" s="1"/>
  <c r="D17" i="1"/>
  <c r="I17" i="1" s="1"/>
  <c r="R17" i="1" s="1"/>
  <c r="T17" i="1" s="1"/>
  <c r="D23" i="1"/>
  <c r="I23" i="1" s="1"/>
  <c r="R23" i="1" s="1"/>
  <c r="T23" i="1" s="1"/>
  <c r="D12" i="1"/>
  <c r="I12" i="1" s="1"/>
  <c r="R12" i="1" s="1"/>
  <c r="T12" i="1" s="1"/>
  <c r="L17" i="1" l="1"/>
  <c r="L16" i="1"/>
  <c r="L13" i="1"/>
  <c r="L18" i="1"/>
  <c r="L14" i="1"/>
  <c r="L15" i="1"/>
  <c r="L12" i="1"/>
  <c r="L19" i="1"/>
  <c r="L20" i="1"/>
  <c r="L23" i="1"/>
  <c r="L21" i="1"/>
  <c r="L22" i="1"/>
  <c r="H71" i="1" l="1"/>
  <c r="Q71" i="1" l="1"/>
  <c r="S71" i="1" s="1"/>
  <c r="H72" i="1"/>
  <c r="G71" i="1" l="1"/>
  <c r="H50" i="1"/>
  <c r="H74" i="1"/>
  <c r="G72" i="1"/>
  <c r="Q72" i="1" l="1"/>
  <c r="S72" i="1" s="1"/>
  <c r="J71" i="1"/>
  <c r="J72" i="1"/>
  <c r="G50" i="1"/>
  <c r="K50" i="1" s="1"/>
  <c r="A50" i="1" s="1"/>
  <c r="G74" i="1"/>
  <c r="Q50" i="1" l="1"/>
  <c r="S50" i="1" s="1"/>
  <c r="Q74" i="1"/>
  <c r="S74" i="1" s="1"/>
  <c r="J50" i="1"/>
  <c r="J74" i="1"/>
  <c r="U50" i="1" l="1"/>
  <c r="V50" i="1"/>
  <c r="H13" i="1"/>
  <c r="H18" i="1" l="1"/>
  <c r="G13" i="1"/>
  <c r="K13" i="1" s="1"/>
  <c r="G18" i="1" l="1"/>
  <c r="K18" i="1" s="1"/>
  <c r="J13" i="1"/>
  <c r="Q13" i="1"/>
  <c r="S13" i="1" s="1"/>
  <c r="V13" i="1" l="1"/>
  <c r="U13" i="1"/>
  <c r="J18" i="1"/>
  <c r="Q18" i="1"/>
  <c r="S18" i="1" s="1"/>
  <c r="V18" i="1" l="1"/>
  <c r="U18" i="1"/>
  <c r="H59" i="1"/>
  <c r="G59" i="1" l="1"/>
  <c r="J59" i="1" l="1"/>
  <c r="Q59" i="1"/>
  <c r="S59" i="1" s="1"/>
  <c r="H68" i="1" l="1"/>
  <c r="H70" i="1"/>
  <c r="G68" i="1" l="1"/>
  <c r="G70" i="1"/>
  <c r="Q68" i="1"/>
  <c r="S68" i="1" s="1"/>
  <c r="H76" i="1"/>
  <c r="J68" i="1" l="1"/>
  <c r="J70" i="1"/>
  <c r="Q70" i="1"/>
  <c r="S70" i="1" s="1"/>
  <c r="H77" i="1"/>
  <c r="G76" i="1"/>
  <c r="G77" i="1" l="1"/>
  <c r="J76" i="1"/>
  <c r="Q76" i="1"/>
  <c r="S76" i="1" s="1"/>
  <c r="Q77" i="1" l="1"/>
  <c r="S77" i="1" s="1"/>
  <c r="H67" i="1"/>
  <c r="H26" i="1"/>
  <c r="H75" i="1" l="1"/>
  <c r="H69" i="1"/>
  <c r="G67" i="1"/>
  <c r="H34" i="1"/>
  <c r="H28" i="1"/>
  <c r="H27" i="1"/>
  <c r="H25" i="1"/>
  <c r="G26" i="1"/>
  <c r="G75" i="1" l="1"/>
  <c r="G69" i="1"/>
  <c r="J67" i="1"/>
  <c r="Q67" i="1"/>
  <c r="S67" i="1" s="1"/>
  <c r="G34" i="1"/>
  <c r="G28" i="1"/>
  <c r="G27" i="1"/>
  <c r="G25" i="1"/>
  <c r="J26" i="1"/>
  <c r="Q26" i="1"/>
  <c r="S26" i="1" s="1"/>
  <c r="J75" i="1" l="1"/>
  <c r="Q75" i="1"/>
  <c r="S75" i="1" s="1"/>
  <c r="J69" i="1"/>
  <c r="Q69" i="1"/>
  <c r="S69" i="1" s="1"/>
  <c r="Q34" i="1"/>
  <c r="S34" i="1" s="1"/>
  <c r="J34" i="1"/>
  <c r="J28" i="1"/>
  <c r="Q28" i="1"/>
  <c r="S28" i="1" s="1"/>
  <c r="J27" i="1"/>
  <c r="Q27" i="1"/>
  <c r="S27" i="1" s="1"/>
  <c r="Q25" i="1"/>
  <c r="S25" i="1" s="1"/>
  <c r="J25" i="1"/>
  <c r="H35" i="1" l="1"/>
  <c r="G35" i="1" l="1"/>
  <c r="Q35" i="1" l="1"/>
  <c r="S35" i="1" s="1"/>
  <c r="J35" i="1"/>
  <c r="H82" i="1" l="1"/>
  <c r="H86" i="1" l="1"/>
  <c r="G82" i="1"/>
  <c r="K82" i="1" s="1"/>
  <c r="A82" i="1" s="1"/>
  <c r="H44" i="1"/>
  <c r="H61" i="1"/>
  <c r="H10" i="1"/>
  <c r="H83" i="1"/>
  <c r="H79" i="1"/>
  <c r="H80" i="1"/>
  <c r="H85" i="1"/>
  <c r="G86" i="1" l="1"/>
  <c r="K86" i="1" s="1"/>
  <c r="Q82" i="1"/>
  <c r="S82" i="1" s="1"/>
  <c r="J82" i="1"/>
  <c r="G44" i="1"/>
  <c r="K44" i="1" s="1"/>
  <c r="G61" i="1"/>
  <c r="K61" i="1" s="1"/>
  <c r="A61" i="1" s="1"/>
  <c r="G10" i="1"/>
  <c r="K10" i="1" s="1"/>
  <c r="G83" i="1"/>
  <c r="K83" i="1" s="1"/>
  <c r="A83" i="1" s="1"/>
  <c r="G79" i="1"/>
  <c r="K79" i="1" s="1"/>
  <c r="G80" i="1"/>
  <c r="K80" i="1" s="1"/>
  <c r="G85" i="1"/>
  <c r="K85" i="1" s="1"/>
  <c r="A85" i="1" s="1"/>
  <c r="V82" i="1" l="1"/>
  <c r="U82" i="1"/>
  <c r="Q86" i="1"/>
  <c r="S86" i="1" s="1"/>
  <c r="J86" i="1"/>
  <c r="Q44" i="1"/>
  <c r="S44" i="1" s="1"/>
  <c r="J61" i="1"/>
  <c r="Q10" i="1"/>
  <c r="S10" i="1" s="1"/>
  <c r="J10" i="1"/>
  <c r="Q83" i="1"/>
  <c r="S83" i="1" s="1"/>
  <c r="V83" i="1" s="1"/>
  <c r="J83" i="1"/>
  <c r="Q79" i="1"/>
  <c r="S79" i="1" s="1"/>
  <c r="J79" i="1"/>
  <c r="J80" i="1"/>
  <c r="Q80" i="1"/>
  <c r="S80" i="1" s="1"/>
  <c r="J85" i="1"/>
  <c r="Q85" i="1"/>
  <c r="S85" i="1" s="1"/>
  <c r="V85" i="1" l="1"/>
  <c r="U85" i="1"/>
  <c r="V79" i="1"/>
  <c r="U79" i="1"/>
  <c r="V10" i="1"/>
  <c r="U10" i="1"/>
  <c r="V86" i="1"/>
  <c r="U86" i="1"/>
  <c r="V80" i="1"/>
  <c r="U80" i="1"/>
  <c r="U44" i="1"/>
  <c r="V44" i="1"/>
  <c r="H88" i="1"/>
  <c r="G88" i="1" l="1"/>
  <c r="J88" i="1" l="1"/>
  <c r="Q88" i="1"/>
  <c r="S88" i="1" s="1"/>
  <c r="H91" i="1" l="1"/>
  <c r="G91" i="1" l="1"/>
  <c r="H89" i="1"/>
  <c r="H37" i="1"/>
  <c r="H65" i="1"/>
  <c r="J91" i="1" l="1"/>
  <c r="Q91" i="1"/>
  <c r="S91" i="1" s="1"/>
  <c r="G89" i="1"/>
  <c r="G37" i="1"/>
  <c r="G65" i="1"/>
  <c r="H63" i="1"/>
  <c r="H64" i="1"/>
  <c r="J89" i="1" l="1"/>
  <c r="Q89" i="1"/>
  <c r="S89" i="1" s="1"/>
  <c r="J37" i="1"/>
  <c r="Q37" i="1"/>
  <c r="S37" i="1" s="1"/>
  <c r="J65" i="1"/>
  <c r="Q65" i="1"/>
  <c r="S65" i="1" s="1"/>
  <c r="G63" i="1"/>
  <c r="G64" i="1"/>
  <c r="H57" i="1"/>
  <c r="Q63" i="1" l="1"/>
  <c r="S63" i="1" s="1"/>
  <c r="J63" i="1"/>
  <c r="Q64" i="1"/>
  <c r="S64" i="1" s="1"/>
  <c r="J64" i="1"/>
  <c r="H56" i="1"/>
  <c r="G57" i="1"/>
  <c r="G56" i="1" l="1"/>
  <c r="Q57" i="1"/>
  <c r="S57" i="1" s="1"/>
  <c r="J57" i="1"/>
  <c r="Q56" i="1" l="1"/>
  <c r="S56" i="1" s="1"/>
  <c r="J56" i="1"/>
  <c r="H58" i="1" l="1"/>
  <c r="G58" i="1" l="1"/>
  <c r="J58" i="1" l="1"/>
  <c r="Q58" i="1"/>
  <c r="S58" i="1" s="1"/>
  <c r="H5" i="1" l="1"/>
  <c r="G5" i="1" l="1"/>
  <c r="K5" i="1" s="1"/>
  <c r="A5" i="1" s="1"/>
  <c r="J5" i="1" l="1"/>
  <c r="Q5" i="1"/>
  <c r="S5" i="1" s="1"/>
  <c r="U5" i="1" l="1"/>
  <c r="V5" i="1"/>
  <c r="H7" i="1"/>
  <c r="G7" i="1" l="1"/>
  <c r="K7" i="1" s="1"/>
  <c r="A7" i="1" s="1"/>
  <c r="J7" i="1" l="1"/>
  <c r="Q7" i="1"/>
  <c r="S7" i="1" s="1"/>
  <c r="V7" i="1" l="1"/>
  <c r="U7" i="1"/>
  <c r="H41" i="1"/>
  <c r="H40" i="1"/>
  <c r="H39" i="1"/>
  <c r="G41" i="1" l="1"/>
  <c r="K41" i="1" s="1"/>
  <c r="A41" i="1" s="1"/>
  <c r="G40" i="1"/>
  <c r="K40" i="1" s="1"/>
  <c r="G39" i="1"/>
  <c r="K39" i="1" s="1"/>
  <c r="H32" i="1"/>
  <c r="J41" i="1" l="1"/>
  <c r="Q41" i="1"/>
  <c r="S41" i="1" s="1"/>
  <c r="V41" i="1" s="1"/>
  <c r="J40" i="1"/>
  <c r="Q40" i="1"/>
  <c r="S40" i="1" s="1"/>
  <c r="J39" i="1"/>
  <c r="Q39" i="1"/>
  <c r="S39" i="1" s="1"/>
  <c r="G32" i="1"/>
  <c r="K32" i="1" s="1"/>
  <c r="A32" i="1" s="1"/>
  <c r="V40" i="1" l="1"/>
  <c r="U40" i="1"/>
  <c r="V39" i="1"/>
  <c r="U39" i="1"/>
  <c r="Q32" i="1"/>
  <c r="S32" i="1" s="1"/>
  <c r="J32" i="1"/>
  <c r="V32" i="1" l="1"/>
  <c r="U32" i="1"/>
  <c r="H31" i="1"/>
  <c r="H30" i="1"/>
  <c r="G31" i="1" l="1"/>
  <c r="K31" i="1" s="1"/>
  <c r="A31" i="1" s="1"/>
  <c r="G30" i="1"/>
  <c r="K30" i="1" s="1"/>
  <c r="A30" i="1" s="1"/>
  <c r="H52" i="1"/>
  <c r="H51" i="1" l="1"/>
  <c r="Q31" i="1"/>
  <c r="S31" i="1" s="1"/>
  <c r="J31" i="1"/>
  <c r="J30" i="1"/>
  <c r="Q30" i="1"/>
  <c r="S30" i="1" s="1"/>
  <c r="G52" i="1"/>
  <c r="K52" i="1" s="1"/>
  <c r="A52" i="1" s="1"/>
  <c r="V30" i="1" l="1"/>
  <c r="U30" i="1"/>
  <c r="V31" i="1"/>
  <c r="U31" i="1"/>
  <c r="G51" i="1"/>
  <c r="K51" i="1" s="1"/>
  <c r="J52" i="1"/>
  <c r="Q52" i="1"/>
  <c r="S52" i="1" s="1"/>
  <c r="J51" i="1"/>
  <c r="U52" i="1" l="1"/>
  <c r="V52" i="1"/>
  <c r="Q51" i="1"/>
  <c r="S51" i="1" s="1"/>
  <c r="V51" i="1" l="1"/>
  <c r="U51" i="1"/>
  <c r="H54" i="1"/>
  <c r="H53" i="1"/>
  <c r="G54" i="1" l="1"/>
  <c r="G53" i="1"/>
  <c r="K53" i="1" s="1"/>
  <c r="A53" i="1" s="1"/>
  <c r="J54" i="1" l="1"/>
  <c r="Q54" i="1"/>
  <c r="S54" i="1" s="1"/>
  <c r="Q53" i="1"/>
  <c r="S53" i="1" s="1"/>
  <c r="J53" i="1"/>
  <c r="H49" i="1"/>
  <c r="V53" i="1" l="1"/>
  <c r="U53" i="1"/>
  <c r="G49" i="1"/>
  <c r="K49" i="1" s="1"/>
  <c r="A49" i="1" s="1"/>
  <c r="J49" i="1" l="1"/>
  <c r="Q49" i="1"/>
  <c r="S49" i="1" s="1"/>
  <c r="V49" i="1" l="1"/>
  <c r="U49" i="1"/>
  <c r="H48" i="1"/>
  <c r="G48" i="1" l="1"/>
  <c r="K48" i="1" s="1"/>
  <c r="A48" i="1" s="1"/>
  <c r="Q48" i="1" l="1"/>
  <c r="S48" i="1" s="1"/>
  <c r="J48" i="1"/>
  <c r="U48" i="1" l="1"/>
  <c r="V48" i="1"/>
  <c r="H22" i="1"/>
  <c r="G22" i="1" l="1"/>
  <c r="K22" i="1" s="1"/>
  <c r="H81" i="1" l="1"/>
  <c r="Q22" i="1"/>
  <c r="S22" i="1" s="1"/>
  <c r="J22" i="1"/>
  <c r="V22" i="1" l="1"/>
  <c r="U22" i="1"/>
  <c r="G81" i="1"/>
  <c r="K81" i="1" s="1"/>
  <c r="H21" i="1" l="1"/>
  <c r="Q81" i="1"/>
  <c r="S81" i="1" s="1"/>
  <c r="J81" i="1"/>
  <c r="V81" i="1" l="1"/>
  <c r="U81" i="1"/>
  <c r="Q21" i="1"/>
  <c r="S21" i="1" s="1"/>
  <c r="V21" i="1" l="1"/>
  <c r="U21" i="1"/>
  <c r="G21" i="1"/>
  <c r="K21" i="1" s="1"/>
  <c r="A21" i="1" s="1"/>
  <c r="J21" i="1"/>
  <c r="H17" i="1" l="1"/>
  <c r="H23" i="1" l="1"/>
  <c r="H20" i="1"/>
  <c r="G17" i="1"/>
  <c r="K17" i="1" s="1"/>
  <c r="A17" i="1" s="1"/>
  <c r="G20" i="1" l="1"/>
  <c r="K20" i="1" s="1"/>
  <c r="G23" i="1"/>
  <c r="K23" i="1" s="1"/>
  <c r="H14" i="1"/>
  <c r="H19" i="1"/>
  <c r="Q17" i="1"/>
  <c r="S17" i="1" s="1"/>
  <c r="J17" i="1"/>
  <c r="V17" i="1" l="1"/>
  <c r="U17" i="1"/>
  <c r="J23" i="1"/>
  <c r="Q20" i="1"/>
  <c r="S20" i="1" s="1"/>
  <c r="J20" i="1"/>
  <c r="Q23" i="1"/>
  <c r="S23" i="1" s="1"/>
  <c r="G14" i="1"/>
  <c r="K14" i="1" s="1"/>
  <c r="G19" i="1"/>
  <c r="K19" i="1" s="1"/>
  <c r="A19" i="1" s="1"/>
  <c r="V23" i="1" l="1"/>
  <c r="U23" i="1"/>
  <c r="V20" i="1"/>
  <c r="U20" i="1"/>
  <c r="J14" i="1"/>
  <c r="Q14" i="1"/>
  <c r="S14" i="1" s="1"/>
  <c r="Q19" i="1"/>
  <c r="S19" i="1" s="1"/>
  <c r="J19" i="1"/>
  <c r="V14" i="1" l="1"/>
  <c r="U14" i="1"/>
  <c r="V19" i="1"/>
  <c r="U19" i="1"/>
  <c r="H16" i="1"/>
  <c r="H15" i="1"/>
  <c r="G16" i="1" l="1"/>
  <c r="K16" i="1" s="1"/>
  <c r="G15" i="1"/>
  <c r="K15" i="1" s="1"/>
  <c r="Q16" i="1" l="1"/>
  <c r="S16" i="1" s="1"/>
  <c r="J16" i="1"/>
  <c r="Q15" i="1"/>
  <c r="S15" i="1" s="1"/>
  <c r="J15" i="1"/>
  <c r="V15" i="1" l="1"/>
  <c r="U15" i="1"/>
  <c r="V16" i="1"/>
  <c r="U16" i="1"/>
  <c r="H12" i="1"/>
  <c r="H73" i="1" l="1"/>
  <c r="G12" i="1"/>
  <c r="K12" i="1" s="1"/>
  <c r="G73" i="1" l="1"/>
  <c r="J12" i="1"/>
  <c r="Q12" i="1"/>
  <c r="S12" i="1" s="1"/>
  <c r="V12" i="1" l="1"/>
  <c r="U12" i="1"/>
  <c r="J73" i="1"/>
  <c r="Q73" i="1"/>
  <c r="S73" i="1" s="1"/>
  <c r="H84" i="1" l="1"/>
  <c r="G84" i="1" l="1"/>
  <c r="K84" i="1" s="1"/>
  <c r="A84" i="1" s="1"/>
  <c r="Q84" i="1" l="1"/>
  <c r="S84" i="1" s="1"/>
  <c r="V84" i="1" s="1"/>
  <c r="J84" i="1"/>
  <c r="H46" i="1" l="1"/>
  <c r="G46" i="1" l="1"/>
  <c r="K46" i="1" s="1"/>
  <c r="A46" i="1" s="1"/>
  <c r="J46" i="1" l="1"/>
  <c r="Q46" i="1"/>
  <c r="S46" i="1" s="1"/>
  <c r="H8" i="1"/>
  <c r="V46" i="1" l="1"/>
  <c r="U46" i="1"/>
  <c r="G8" i="1"/>
  <c r="K8" i="1" s="1"/>
  <c r="J8" i="1" l="1"/>
  <c r="Q8" i="1"/>
  <c r="S8" i="1" s="1"/>
  <c r="V8" i="1" l="1"/>
  <c r="U8" i="1"/>
  <c r="H6" i="1"/>
  <c r="G6" i="1" l="1"/>
  <c r="K6" i="1" s="1"/>
  <c r="A6" i="1" s="1"/>
  <c r="A8" i="1" l="1"/>
  <c r="J6" i="1"/>
  <c r="Q6" i="1"/>
  <c r="S6" i="1" s="1"/>
  <c r="V6" i="1" s="1"/>
  <c r="A10" i="1" l="1"/>
  <c r="A12" i="1"/>
  <c r="A13" i="1" s="1"/>
  <c r="H42" i="1"/>
  <c r="G42" i="1" l="1"/>
  <c r="K42" i="1" s="1"/>
  <c r="A42" i="1" s="1"/>
  <c r="A14" i="1" l="1"/>
  <c r="A15" i="1" s="1"/>
  <c r="J42" i="1"/>
  <c r="Q42" i="1"/>
  <c r="S42" i="1" s="1"/>
  <c r="A16" i="1" l="1"/>
  <c r="V42" i="1"/>
  <c r="U42" i="1"/>
  <c r="N54" i="1"/>
  <c r="A20" i="1" l="1"/>
  <c r="I54" i="1"/>
  <c r="R54" i="1" s="1"/>
  <c r="T54" i="1" s="1"/>
  <c r="N89" i="1"/>
  <c r="D89" i="1"/>
  <c r="N34" i="1"/>
  <c r="D34" i="1"/>
  <c r="D71" i="1"/>
  <c r="D73" i="1"/>
  <c r="N25" i="1"/>
  <c r="D25" i="1"/>
  <c r="N37" i="1"/>
  <c r="D37" i="1"/>
  <c r="N74" i="1"/>
  <c r="D74" i="1"/>
  <c r="N70" i="1"/>
  <c r="D70" i="1"/>
  <c r="D59" i="1"/>
  <c r="N28" i="1"/>
  <c r="D28" i="1"/>
  <c r="N63" i="1"/>
  <c r="D63" i="1"/>
  <c r="N56" i="1"/>
  <c r="D56" i="1"/>
  <c r="N26" i="1"/>
  <c r="D26" i="1"/>
  <c r="N64" i="1"/>
  <c r="D64" i="1"/>
  <c r="N65" i="1"/>
  <c r="D65" i="1"/>
  <c r="N88" i="1"/>
  <c r="D88" i="1"/>
  <c r="D91" i="1"/>
  <c r="N35" i="1"/>
  <c r="D35" i="1"/>
  <c r="N67" i="1"/>
  <c r="D67" i="1"/>
  <c r="N69" i="1"/>
  <c r="D69" i="1"/>
  <c r="N72" i="1"/>
  <c r="D72" i="1"/>
  <c r="N57" i="1"/>
  <c r="D57" i="1"/>
  <c r="N59" i="1"/>
  <c r="N27" i="1"/>
  <c r="D27" i="1"/>
  <c r="N71" i="1"/>
  <c r="N75" i="1"/>
  <c r="D75" i="1"/>
  <c r="N76" i="1"/>
  <c r="D76" i="1"/>
  <c r="N77" i="1"/>
  <c r="D77" i="1"/>
  <c r="N68" i="1"/>
  <c r="D68" i="1"/>
  <c r="K54" i="1" l="1"/>
  <c r="A54" i="1" s="1"/>
  <c r="I77" i="1"/>
  <c r="R77" i="1" s="1"/>
  <c r="T77" i="1" s="1"/>
  <c r="U77" i="1" s="1"/>
  <c r="I75" i="1"/>
  <c r="R75" i="1" s="1"/>
  <c r="T75" i="1" s="1"/>
  <c r="I72" i="1"/>
  <c r="R72" i="1" s="1"/>
  <c r="T72" i="1" s="1"/>
  <c r="V72" i="1" s="1"/>
  <c r="I67" i="1"/>
  <c r="R67" i="1" s="1"/>
  <c r="T67" i="1" s="1"/>
  <c r="V67" i="1" s="1"/>
  <c r="I70" i="1"/>
  <c r="R70" i="1" s="1"/>
  <c r="T70" i="1" s="1"/>
  <c r="V70" i="1" s="1"/>
  <c r="A22" i="1"/>
  <c r="I68" i="1"/>
  <c r="R68" i="1" s="1"/>
  <c r="T68" i="1" s="1"/>
  <c r="V68" i="1" s="1"/>
  <c r="I76" i="1"/>
  <c r="R76" i="1" s="1"/>
  <c r="T76" i="1" s="1"/>
  <c r="V76" i="1" s="1"/>
  <c r="I69" i="1"/>
  <c r="R69" i="1" s="1"/>
  <c r="T69" i="1" s="1"/>
  <c r="U69" i="1" s="1"/>
  <c r="I74" i="1"/>
  <c r="R74" i="1" s="1"/>
  <c r="T74" i="1" s="1"/>
  <c r="V75" i="1"/>
  <c r="U75" i="1"/>
  <c r="L73" i="1"/>
  <c r="L88" i="1"/>
  <c r="I88" i="1"/>
  <c r="R88" i="1" s="1"/>
  <c r="T88" i="1" s="1"/>
  <c r="V88" i="1" s="1"/>
  <c r="L64" i="1"/>
  <c r="I64" i="1"/>
  <c r="R64" i="1" s="1"/>
  <c r="T64" i="1" s="1"/>
  <c r="L56" i="1"/>
  <c r="I56" i="1"/>
  <c r="R56" i="1" s="1"/>
  <c r="T56" i="1" s="1"/>
  <c r="V56" i="1" s="1"/>
  <c r="L28" i="1"/>
  <c r="I28" i="1"/>
  <c r="R28" i="1" s="1"/>
  <c r="T28" i="1" s="1"/>
  <c r="I71" i="1"/>
  <c r="R71" i="1" s="1"/>
  <c r="T71" i="1" s="1"/>
  <c r="L91" i="1"/>
  <c r="I91" i="1"/>
  <c r="L37" i="1"/>
  <c r="I37" i="1"/>
  <c r="R37" i="1" s="1"/>
  <c r="T37" i="1" s="1"/>
  <c r="L57" i="1"/>
  <c r="I57" i="1"/>
  <c r="R57" i="1" s="1"/>
  <c r="T57" i="1" s="1"/>
  <c r="V69" i="1"/>
  <c r="L35" i="1"/>
  <c r="I35" i="1"/>
  <c r="R35" i="1" s="1"/>
  <c r="T35" i="1" s="1"/>
  <c r="U74" i="1"/>
  <c r="V74" i="1"/>
  <c r="L25" i="1"/>
  <c r="I25" i="1"/>
  <c r="R25" i="1" s="1"/>
  <c r="T25" i="1" s="1"/>
  <c r="L34" i="1"/>
  <c r="I34" i="1"/>
  <c r="R34" i="1" s="1"/>
  <c r="T34" i="1" s="1"/>
  <c r="V54" i="1"/>
  <c r="U54" i="1"/>
  <c r="V77" i="1"/>
  <c r="U67" i="1"/>
  <c r="L89" i="1"/>
  <c r="I89" i="1"/>
  <c r="R89" i="1" s="1"/>
  <c r="T89" i="1" s="1"/>
  <c r="L27" i="1"/>
  <c r="I27" i="1"/>
  <c r="R27" i="1" s="1"/>
  <c r="T27" i="1" s="1"/>
  <c r="L65" i="1"/>
  <c r="I65" i="1"/>
  <c r="R65" i="1" s="1"/>
  <c r="T65" i="1" s="1"/>
  <c r="L26" i="1"/>
  <c r="I26" i="1"/>
  <c r="R26" i="1" s="1"/>
  <c r="T26" i="1" s="1"/>
  <c r="L63" i="1"/>
  <c r="I63" i="1"/>
  <c r="R63" i="1" s="1"/>
  <c r="T63" i="1" s="1"/>
  <c r="L59" i="1"/>
  <c r="I59" i="1"/>
  <c r="R59" i="1" s="1"/>
  <c r="T59" i="1" s="1"/>
  <c r="K77" i="1"/>
  <c r="L77" i="1"/>
  <c r="L68" i="1"/>
  <c r="L76" i="1"/>
  <c r="K69" i="1"/>
  <c r="L69" i="1"/>
  <c r="K70" i="1"/>
  <c r="A70" i="1" s="1"/>
  <c r="L70" i="1"/>
  <c r="K74" i="1"/>
  <c r="A74" i="1" s="1"/>
  <c r="L74" i="1"/>
  <c r="L71" i="1"/>
  <c r="K75" i="1"/>
  <c r="L75" i="1"/>
  <c r="L72" i="1"/>
  <c r="K67" i="1"/>
  <c r="L67" i="1"/>
  <c r="D58" i="1"/>
  <c r="K26" i="1" l="1"/>
  <c r="A26" i="1" s="1"/>
  <c r="K88" i="1"/>
  <c r="A88" i="1" s="1"/>
  <c r="K65" i="1"/>
  <c r="A65" i="1" s="1"/>
  <c r="U72" i="1"/>
  <c r="K72" i="1"/>
  <c r="A72" i="1" s="1"/>
  <c r="K68" i="1"/>
  <c r="K25" i="1"/>
  <c r="A25" i="1" s="1"/>
  <c r="U68" i="1"/>
  <c r="K59" i="1"/>
  <c r="A59" i="1" s="1"/>
  <c r="K28" i="1"/>
  <c r="A28" i="1" s="1"/>
  <c r="K57" i="1"/>
  <c r="A57" i="1" s="1"/>
  <c r="K89" i="1"/>
  <c r="K34" i="1"/>
  <c r="K35" i="1"/>
  <c r="A35" i="1" s="1"/>
  <c r="K64" i="1"/>
  <c r="A64" i="1" s="1"/>
  <c r="U76" i="1"/>
  <c r="K37" i="1"/>
  <c r="A37" i="1" s="1"/>
  <c r="K71" i="1"/>
  <c r="K76" i="1"/>
  <c r="A23" i="1"/>
  <c r="K27" i="1"/>
  <c r="A27" i="1" s="1"/>
  <c r="V65" i="1"/>
  <c r="U65" i="1"/>
  <c r="V25" i="1"/>
  <c r="U25" i="1"/>
  <c r="V35" i="1"/>
  <c r="U35" i="1"/>
  <c r="V57" i="1"/>
  <c r="U57" i="1"/>
  <c r="V37" i="1"/>
  <c r="U37" i="1"/>
  <c r="V71" i="1"/>
  <c r="U71" i="1"/>
  <c r="V63" i="1"/>
  <c r="U63" i="1"/>
  <c r="K63" i="1"/>
  <c r="A63" i="1" s="1"/>
  <c r="K56" i="1"/>
  <c r="A56" i="1" s="1"/>
  <c r="V28" i="1"/>
  <c r="U28" i="1"/>
  <c r="V64" i="1"/>
  <c r="U64" i="1"/>
  <c r="L58" i="1"/>
  <c r="V59" i="1"/>
  <c r="U59" i="1"/>
  <c r="V26" i="1"/>
  <c r="U26" i="1"/>
  <c r="U27" i="1"/>
  <c r="V27" i="1"/>
  <c r="U89" i="1"/>
  <c r="V89" i="1"/>
  <c r="V34" i="1"/>
  <c r="U34" i="1"/>
  <c r="R91" i="1"/>
  <c r="T91" i="1" s="1"/>
  <c r="V91" i="1" s="1"/>
  <c r="K91" i="1"/>
  <c r="A91" i="1" s="1"/>
  <c r="N58" i="1"/>
  <c r="E56" i="1"/>
  <c r="O56" i="1" s="1"/>
  <c r="E5" i="1"/>
  <c r="O5" i="1" s="1"/>
  <c r="A34" i="1" l="1"/>
  <c r="I58" i="1"/>
  <c r="R58" i="1" s="1"/>
  <c r="T58" i="1" s="1"/>
  <c r="E91" i="1"/>
  <c r="O91" i="1" s="1"/>
  <c r="A39" i="1" l="1"/>
  <c r="V58" i="1"/>
  <c r="U58" i="1"/>
  <c r="K58" i="1"/>
  <c r="A58" i="1" s="1"/>
  <c r="E68" i="1"/>
  <c r="O68" i="1" s="1"/>
  <c r="E32" i="1"/>
  <c r="O32" i="1" s="1"/>
  <c r="E76" i="1"/>
  <c r="O76" i="1" s="1"/>
  <c r="E85" i="1"/>
  <c r="O85" i="1" s="1"/>
  <c r="E37" i="1"/>
  <c r="O37" i="1" s="1"/>
  <c r="E79" i="1"/>
  <c r="O79" i="1" s="1"/>
  <c r="E7" i="1"/>
  <c r="O7" i="1" s="1"/>
  <c r="E8" i="1"/>
  <c r="O8" i="1" s="1"/>
  <c r="E77" i="1"/>
  <c r="O77" i="1" s="1"/>
  <c r="E50" i="1"/>
  <c r="O50" i="1" s="1"/>
  <c r="E65" i="1"/>
  <c r="O65" i="1" s="1"/>
  <c r="E81" i="1"/>
  <c r="O81" i="1" s="1"/>
  <c r="E53" i="1"/>
  <c r="O53" i="1" s="1"/>
  <c r="E73" i="1"/>
  <c r="O73" i="1" s="1"/>
  <c r="E88" i="1"/>
  <c r="O88" i="1" s="1"/>
  <c r="E75" i="1"/>
  <c r="O75" i="1" s="1"/>
  <c r="E61" i="1"/>
  <c r="O61" i="1" s="1"/>
  <c r="E44" i="1"/>
  <c r="O44" i="1" s="1"/>
  <c r="E22" i="1"/>
  <c r="O22" i="1" s="1"/>
  <c r="E6" i="1"/>
  <c r="O6" i="1" s="1"/>
  <c r="E59" i="1"/>
  <c r="O59" i="1" s="1"/>
  <c r="E16" i="1"/>
  <c r="O16" i="1" s="1"/>
  <c r="E63" i="1"/>
  <c r="O63" i="1" s="1"/>
  <c r="E49" i="1"/>
  <c r="O49" i="1" s="1"/>
  <c r="E26" i="1"/>
  <c r="O26" i="1" s="1"/>
  <c r="E69" i="1"/>
  <c r="O69" i="1" s="1"/>
  <c r="E23" i="1"/>
  <c r="O23" i="1" s="1"/>
  <c r="E84" i="1"/>
  <c r="O84" i="1" s="1"/>
  <c r="E70" i="1"/>
  <c r="O70" i="1" s="1"/>
  <c r="E35" i="1"/>
  <c r="O35" i="1" s="1"/>
  <c r="E17" i="1"/>
  <c r="O17" i="1" s="1"/>
  <c r="E12" i="1"/>
  <c r="O12" i="1" s="1"/>
  <c r="E82" i="1"/>
  <c r="O82" i="1" s="1"/>
  <c r="E54" i="1"/>
  <c r="O54" i="1" s="1"/>
  <c r="E15" i="1"/>
  <c r="O15" i="1" s="1"/>
  <c r="E40" i="1"/>
  <c r="O40" i="1" s="1"/>
  <c r="E71" i="1"/>
  <c r="O71" i="1" s="1"/>
  <c r="E57" i="1"/>
  <c r="O57" i="1" s="1"/>
  <c r="E14" i="1"/>
  <c r="O14" i="1" s="1"/>
  <c r="E51" i="1"/>
  <c r="O51" i="1" s="1"/>
  <c r="E48" i="1"/>
  <c r="O48" i="1" s="1"/>
  <c r="E25" i="1"/>
  <c r="O25" i="1" s="1"/>
  <c r="E64" i="1"/>
  <c r="O64" i="1" s="1"/>
  <c r="E27" i="1"/>
  <c r="O27" i="1" s="1"/>
  <c r="E10" i="1"/>
  <c r="O10" i="1" s="1"/>
  <c r="E28" i="1"/>
  <c r="O28" i="1" s="1"/>
  <c r="E67" i="1"/>
  <c r="O67" i="1" s="1"/>
  <c r="E31" i="1"/>
  <c r="O31" i="1" s="1"/>
  <c r="E34" i="1"/>
  <c r="O34" i="1" s="1"/>
  <c r="E41" i="1"/>
  <c r="O41" i="1" s="1"/>
  <c r="E21" i="1"/>
  <c r="O21" i="1" s="1"/>
  <c r="E86" i="1"/>
  <c r="O86" i="1" s="1"/>
  <c r="E72" i="1"/>
  <c r="O72" i="1" s="1"/>
  <c r="E58" i="1"/>
  <c r="O58" i="1" s="1"/>
  <c r="E39" i="1"/>
  <c r="O39" i="1" s="1"/>
  <c r="E19" i="1"/>
  <c r="O19" i="1" s="1"/>
  <c r="E83" i="1"/>
  <c r="O83" i="1" s="1"/>
  <c r="E46" i="1"/>
  <c r="O46" i="1" s="1"/>
  <c r="E89" i="1"/>
  <c r="O89" i="1" s="1"/>
  <c r="E74" i="1"/>
  <c r="O74" i="1" s="1"/>
  <c r="E42" i="1"/>
  <c r="O42" i="1" s="1"/>
  <c r="E18" i="1"/>
  <c r="O18" i="1" s="1"/>
  <c r="E20" i="1"/>
  <c r="O20" i="1" s="1"/>
  <c r="E80" i="1"/>
  <c r="O80" i="1" s="1"/>
  <c r="E52" i="1"/>
  <c r="O52" i="1" s="1"/>
  <c r="E30" i="1"/>
  <c r="O30" i="1" s="1"/>
  <c r="E13" i="1"/>
  <c r="O13" i="1" s="1"/>
  <c r="A40" i="1" l="1"/>
  <c r="N73" i="1"/>
  <c r="A44" i="1" l="1"/>
  <c r="I73" i="1"/>
  <c r="R73" i="1" s="1"/>
  <c r="T73" i="1" s="1"/>
  <c r="A51" i="1" l="1"/>
  <c r="A67" i="1" s="1"/>
  <c r="V73" i="1"/>
  <c r="U73" i="1"/>
  <c r="K73" i="1"/>
  <c r="A73" i="1" s="1"/>
  <c r="A68" i="1" l="1"/>
  <c r="A69" i="1" l="1"/>
  <c r="A71" i="1" l="1"/>
  <c r="A75" i="1" l="1"/>
  <c r="A76" i="1" l="1"/>
  <c r="A77" i="1" l="1"/>
  <c r="A79" i="1" s="1"/>
  <c r="A80" i="1" s="1"/>
  <c r="A81" i="1" s="1"/>
  <c r="A86" i="1" s="1"/>
  <c r="A89" i="1" l="1"/>
</calcChain>
</file>

<file path=xl/sharedStrings.xml><?xml version="1.0" encoding="utf-8"?>
<sst xmlns="http://schemas.openxmlformats.org/spreadsheetml/2006/main" count="110" uniqueCount="110">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</sst>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-0.1634095396769982</v>
          </cell>
          <cell r="H5" t="str">
            <v>0.45</v>
          </cell>
          <cell r="I5" t="str">
            <v>OVERPRICED</v>
          </cell>
          <cell r="J5">
            <v>-12.699467643261942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-3.313939937407806E-2</v>
          </cell>
          <cell r="O5">
            <v>0.43508727028166488</v>
          </cell>
          <cell r="P5">
            <v>-6.6278798748156009E-2</v>
          </cell>
          <cell r="Q5">
            <v>0.42017454056332981</v>
          </cell>
          <cell r="R5">
            <v>-0.13255759749631202</v>
          </cell>
          <cell r="S5">
            <v>0.39034908112665961</v>
          </cell>
          <cell r="T5">
            <v>-0.26511519499262415</v>
          </cell>
          <cell r="U5">
            <v>0.33069816225331916</v>
          </cell>
          <cell r="V5">
            <v>-0.66278798748156031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-7.9927084524297559E-2</v>
          </cell>
          <cell r="H6" t="str">
            <v>49.00</v>
          </cell>
          <cell r="I6" t="str">
            <v>OVERPRICED</v>
          </cell>
          <cell r="J6">
            <v>7.3162013591415187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5.3286691655323182E-3</v>
          </cell>
          <cell r="O6">
            <v>49.261104789111087</v>
          </cell>
          <cell r="P6">
            <v>1.0657338331064858E-2</v>
          </cell>
          <cell r="Q6">
            <v>49.522209578222181</v>
          </cell>
          <cell r="R6">
            <v>2.1314676662129717E-2</v>
          </cell>
          <cell r="S6">
            <v>50.044419156444356</v>
          </cell>
          <cell r="T6">
            <v>4.2629353324259434E-2</v>
          </cell>
          <cell r="U6">
            <v>51.088838312888711</v>
          </cell>
          <cell r="V6">
            <v>0.10657338331064858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2.6579332467300088E-2</v>
          </cell>
          <cell r="H10" t="str">
            <v>2.40</v>
          </cell>
          <cell r="I10" t="str">
            <v>FAIRLY PRICED</v>
          </cell>
          <cell r="J10">
            <v>5.0081952094775515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5.4406000938381771E-2</v>
          </cell>
          <cell r="O10">
            <v>2.5305744022521162</v>
          </cell>
          <cell r="P10">
            <v>0.10881200187676354</v>
          </cell>
          <cell r="Q10">
            <v>2.6611488045042324</v>
          </cell>
          <cell r="R10">
            <v>0.21762400375352708</v>
          </cell>
          <cell r="S10">
            <v>2.9222976090084649</v>
          </cell>
          <cell r="T10">
            <v>0.43524800750705439</v>
          </cell>
          <cell r="U10">
            <v>3.4445952180169304</v>
          </cell>
          <cell r="V10">
            <v>1.0881200187676359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0.21569044366386247</v>
          </cell>
          <cell r="H12" t="str">
            <v>6.50</v>
          </cell>
          <cell r="I12" t="str">
            <v>UNDERPRICED</v>
          </cell>
          <cell r="J12">
            <v>2.3153853214363993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0.14154693580672961</v>
          </cell>
          <cell r="O12">
            <v>7.4200550827437421</v>
          </cell>
          <cell r="P12">
            <v>0.28309387161345922</v>
          </cell>
          <cell r="Q12">
            <v>8.3401101654874843</v>
          </cell>
          <cell r="R12">
            <v>0.56618774322691845</v>
          </cell>
          <cell r="S12">
            <v>10.18022033097497</v>
          </cell>
          <cell r="T12">
            <v>1.1323754864538369</v>
          </cell>
          <cell r="U12">
            <v>13.860440661949941</v>
          </cell>
          <cell r="V12">
            <v>2.8309387161345914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0.20877641178502176</v>
          </cell>
          <cell r="H13" t="str">
            <v>6.25</v>
          </cell>
          <cell r="I13" t="str">
            <v>UNDERPRICED</v>
          </cell>
          <cell r="J13">
            <v>3.0638659198519353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0.138361003484617</v>
          </cell>
          <cell r="O13">
            <v>7.1147562717788562</v>
          </cell>
          <cell r="P13">
            <v>0.27672200696923399</v>
          </cell>
          <cell r="Q13">
            <v>7.9795125435577123</v>
          </cell>
          <cell r="R13">
            <v>0.5534440139384682</v>
          </cell>
          <cell r="S13">
            <v>9.7090250871154264</v>
          </cell>
          <cell r="T13">
            <v>1.1068880278769364</v>
          </cell>
          <cell r="U13">
            <v>13.168050174230853</v>
          </cell>
          <cell r="V13">
            <v>2.7672200696923408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0.20033893697921251</v>
          </cell>
          <cell r="H14" t="str">
            <v>5.00</v>
          </cell>
          <cell r="I14" t="str">
            <v>UNDERPRICED</v>
          </cell>
          <cell r="J14">
            <v>2.9260750956043151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0.13447308046489481</v>
          </cell>
          <cell r="O14">
            <v>5.6723654023244743</v>
          </cell>
          <cell r="P14">
            <v>0.26894616092978985</v>
          </cell>
          <cell r="Q14">
            <v>6.3447308046489495</v>
          </cell>
          <cell r="R14">
            <v>0.53789232185957969</v>
          </cell>
          <cell r="S14">
            <v>7.6894616092978989</v>
          </cell>
          <cell r="T14">
            <v>1.0757846437191594</v>
          </cell>
          <cell r="U14">
            <v>10.378923218595798</v>
          </cell>
          <cell r="V14">
            <v>2.689461609297898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0.44309666754798949</v>
          </cell>
          <cell r="H15" t="str">
            <v>1.70</v>
          </cell>
          <cell r="I15" t="str">
            <v>UNDERPRICED</v>
          </cell>
          <cell r="J15">
            <v>2.2875104876954895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0.24633396190350099</v>
          </cell>
          <cell r="O15">
            <v>2.1187677352359517</v>
          </cell>
          <cell r="P15">
            <v>0.49266792380700197</v>
          </cell>
          <cell r="Q15">
            <v>2.5375354704719033</v>
          </cell>
          <cell r="R15">
            <v>0.98533584761400395</v>
          </cell>
          <cell r="S15">
            <v>3.3750709409438064</v>
          </cell>
          <cell r="T15">
            <v>1.9706716952280079</v>
          </cell>
          <cell r="U15">
            <v>5.0501418818876136</v>
          </cell>
          <cell r="V15">
            <v>4.9266792380700188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0.347695131565459</v>
          </cell>
          <cell r="H16" t="str">
            <v>1.57</v>
          </cell>
          <cell r="I16" t="str">
            <v>UNDERPRICED</v>
          </cell>
          <cell r="J16">
            <v>2.289830087129324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0.20237367326264444</v>
          </cell>
          <cell r="O16">
            <v>1.8877266670223518</v>
          </cell>
          <cell r="P16">
            <v>0.40474734652528865</v>
          </cell>
          <cell r="Q16">
            <v>2.2054533340447033</v>
          </cell>
          <cell r="R16">
            <v>0.80949469305057731</v>
          </cell>
          <cell r="S16">
            <v>2.8409066680894064</v>
          </cell>
          <cell r="T16">
            <v>1.6189893861011542</v>
          </cell>
          <cell r="U16">
            <v>4.1118133361788125</v>
          </cell>
          <cell r="V16">
            <v>4.0474734652528861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-4.1361414685581341E-2</v>
          </cell>
          <cell r="H17" t="str">
            <v>26.40</v>
          </cell>
          <cell r="I17" t="str">
            <v>FAIRLY PRICED</v>
          </cell>
          <cell r="J17">
            <v>4.940959911273664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2.3099431033018369E-2</v>
          </cell>
          <cell r="O17">
            <v>27.009824979271684</v>
          </cell>
          <cell r="P17">
            <v>4.6198862066036739E-2</v>
          </cell>
          <cell r="Q17">
            <v>27.61964995854337</v>
          </cell>
          <cell r="R17">
            <v>9.23977241320737E-2</v>
          </cell>
          <cell r="S17">
            <v>28.839299917086745</v>
          </cell>
          <cell r="T17">
            <v>0.1847954482641474</v>
          </cell>
          <cell r="U17">
            <v>31.278599834173491</v>
          </cell>
          <cell r="V17">
            <v>0.46198862066036828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-8.4333919068398239E-2</v>
          </cell>
          <cell r="H18" t="str">
            <v>34.00</v>
          </cell>
          <cell r="I18" t="str">
            <v>OVERPRICED</v>
          </cell>
          <cell r="J18">
            <v>6.92741656818525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3.2980339503232425E-3</v>
          </cell>
          <cell r="O18">
            <v>34.112133154310989</v>
          </cell>
          <cell r="P18">
            <v>6.5960679006467071E-3</v>
          </cell>
          <cell r="Q18">
            <v>34.224266308621985</v>
          </cell>
          <cell r="R18">
            <v>1.3192135801293414E-2</v>
          </cell>
          <cell r="S18">
            <v>34.448532617243977</v>
          </cell>
          <cell r="T18">
            <v>2.6384271602586606E-2</v>
          </cell>
          <cell r="U18">
            <v>34.897065234487947</v>
          </cell>
          <cell r="V18">
            <v>6.5960679006466627E-2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-9.2915483054316177E-3</v>
          </cell>
          <cell r="H19" t="str">
            <v>2.40</v>
          </cell>
          <cell r="I19" t="str">
            <v>FAIRLY PRICED</v>
          </cell>
          <cell r="J19">
            <v>6.1788903527193524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3.7876976994157374E-2</v>
          </cell>
          <cell r="O19">
            <v>2.4909047447859778</v>
          </cell>
          <cell r="P19">
            <v>7.5753953988314526E-2</v>
          </cell>
          <cell r="Q19">
            <v>2.5818094895719548</v>
          </cell>
          <cell r="R19">
            <v>0.15150790797662905</v>
          </cell>
          <cell r="S19">
            <v>2.7636189791439096</v>
          </cell>
          <cell r="T19">
            <v>0.30301581595325811</v>
          </cell>
          <cell r="U19">
            <v>3.1272379582878194</v>
          </cell>
          <cell r="V19">
            <v>0.75753953988314549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0.21246908176036916</v>
          </cell>
          <cell r="H20" t="str">
            <v>5.90</v>
          </cell>
          <cell r="I20" t="str">
            <v>UNDERPRICED</v>
          </cell>
          <cell r="J20">
            <v>2.3448116766141953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0.1400625571996581</v>
          </cell>
          <cell r="O20">
            <v>6.7263690874779831</v>
          </cell>
          <cell r="P20">
            <v>0.2801251143993162</v>
          </cell>
          <cell r="Q20">
            <v>7.5527381749559659</v>
          </cell>
          <cell r="R20">
            <v>0.5602502287986324</v>
          </cell>
          <cell r="S20">
            <v>9.2054763499119314</v>
          </cell>
          <cell r="T20">
            <v>1.1205004575972648</v>
          </cell>
          <cell r="U20">
            <v>12.510952699823862</v>
          </cell>
          <cell r="V20">
            <v>2.801251143993162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4.1866378994657796E-2</v>
          </cell>
          <cell r="H22" t="str">
            <v>0.59</v>
          </cell>
          <cell r="I22" t="str">
            <v>FAIRLY PRICED</v>
          </cell>
          <cell r="J22">
            <v>6.842710586510365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6.1450153539152286E-2</v>
          </cell>
          <cell r="O22">
            <v>0.62625559058809976</v>
          </cell>
          <cell r="P22">
            <v>0.12290030707830479</v>
          </cell>
          <cell r="Q22">
            <v>0.66251118117619978</v>
          </cell>
          <cell r="R22">
            <v>0.24580061415660959</v>
          </cell>
          <cell r="S22">
            <v>0.73502236235239959</v>
          </cell>
          <cell r="T22">
            <v>0.49160122831321895</v>
          </cell>
          <cell r="U22">
            <v>0.88004472470479911</v>
          </cell>
          <cell r="V22">
            <v>1.2290030707830475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8.4500625560371967E-2</v>
          </cell>
          <cell r="H23" t="str">
            <v>17.40</v>
          </cell>
          <cell r="I23" t="str">
            <v>UNDERPRICED</v>
          </cell>
          <cell r="J23">
            <v>3.0834502711054985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8.1095684040437543E-2</v>
          </cell>
          <cell r="O23">
            <v>18.811064902303613</v>
          </cell>
          <cell r="P23">
            <v>0.16219136808087486</v>
          </cell>
          <cell r="Q23">
            <v>20.222129804607221</v>
          </cell>
          <cell r="R23">
            <v>0.32438273616174973</v>
          </cell>
          <cell r="S23">
            <v>23.044259609214443</v>
          </cell>
          <cell r="T23">
            <v>0.64876547232349946</v>
          </cell>
          <cell r="U23">
            <v>28.688519218428887</v>
          </cell>
          <cell r="V23">
            <v>1.6219136808087486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-9.691496353503011E-2</v>
          </cell>
          <cell r="H26" t="str">
            <v>41.40</v>
          </cell>
          <cell r="I26" t="str">
            <v>OVERPRICED</v>
          </cell>
          <cell r="J26">
            <v>16.514724659222519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-2.4992138660835383E-3</v>
          </cell>
          <cell r="O26">
            <v>41.296532545944139</v>
          </cell>
          <cell r="P26">
            <v>-4.9984277321671877E-3</v>
          </cell>
          <cell r="Q26">
            <v>41.193065091888279</v>
          </cell>
          <cell r="R26">
            <v>-9.9968554643344865E-3</v>
          </cell>
          <cell r="S26">
            <v>40.986130183776552</v>
          </cell>
          <cell r="T26">
            <v>-1.9993710928668751E-2</v>
          </cell>
          <cell r="U26">
            <v>40.572260367553113</v>
          </cell>
          <cell r="V26">
            <v>-4.9984277321671766E-2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-0.16066905071652834</v>
          </cell>
          <cell r="H27" t="str">
            <v>12.00</v>
          </cell>
          <cell r="I27" t="str">
            <v>OVERPRICED</v>
          </cell>
          <cell r="J27">
            <v>37.399777044530374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-3.1876603293505501E-2</v>
          </cell>
          <cell r="O27">
            <v>11.617480760477934</v>
          </cell>
          <cell r="P27">
            <v>-6.3753206587011113E-2</v>
          </cell>
          <cell r="Q27">
            <v>11.234961520955867</v>
          </cell>
          <cell r="R27">
            <v>-0.127506413174022</v>
          </cell>
          <cell r="S27">
            <v>10.469923041911736</v>
          </cell>
          <cell r="T27">
            <v>-0.25501282634804401</v>
          </cell>
          <cell r="U27">
            <v>8.9398460838234719</v>
          </cell>
          <cell r="V27">
            <v>-0.63753206587011002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-0.11052655717877109</v>
          </cell>
          <cell r="H28" t="str">
            <v>50.10</v>
          </cell>
          <cell r="I28" t="str">
            <v>OVERPRICED</v>
          </cell>
          <cell r="J28">
            <v>9.3955459136950417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-8.7713307589444289E-3</v>
          </cell>
          <cell r="O28">
            <v>49.660556328976888</v>
          </cell>
          <cell r="P28">
            <v>-1.7542661517888858E-2</v>
          </cell>
          <cell r="Q28">
            <v>49.221112657953768</v>
          </cell>
          <cell r="R28">
            <v>-3.5085323035777827E-2</v>
          </cell>
          <cell r="S28">
            <v>48.342225315907534</v>
          </cell>
          <cell r="T28">
            <v>-7.0170646071555542E-2</v>
          </cell>
          <cell r="U28">
            <v>46.584450631815066</v>
          </cell>
          <cell r="V28">
            <v>-0.17542661517888902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-6.3660534554545151E-2</v>
          </cell>
          <cell r="H30" t="str">
            <v>14.50</v>
          </cell>
          <cell r="I30" t="str">
            <v>OVERPRICED</v>
          </cell>
          <cell r="J30">
            <v>59.686002130994012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1.2824169363686133E-2</v>
          </cell>
          <cell r="O30">
            <v>14.685950455773449</v>
          </cell>
          <cell r="P30">
            <v>2.5648338727372488E-2</v>
          </cell>
          <cell r="Q30">
            <v>14.8719009115469</v>
          </cell>
          <cell r="R30">
            <v>5.1296677454744977E-2</v>
          </cell>
          <cell r="S30">
            <v>15.243801823093802</v>
          </cell>
          <cell r="T30">
            <v>0.10259335490948995</v>
          </cell>
          <cell r="U30">
            <v>15.987603646187605</v>
          </cell>
          <cell r="V30">
            <v>0.25648338727372466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-0.12471850418637072</v>
          </cell>
          <cell r="H31" t="str">
            <v>166.00</v>
          </cell>
          <cell r="I31" t="str">
            <v>OVERPRICED</v>
          </cell>
          <cell r="J31">
            <v>10.754410081617776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-1.5310869985483366E-2</v>
          </cell>
          <cell r="O31">
            <v>163.45839558240976</v>
          </cell>
          <cell r="P31">
            <v>-3.0621739970966733E-2</v>
          </cell>
          <cell r="Q31">
            <v>160.91679116481953</v>
          </cell>
          <cell r="R31">
            <v>-6.1243479941933354E-2</v>
          </cell>
          <cell r="S31">
            <v>155.83358232963906</v>
          </cell>
          <cell r="T31">
            <v>-0.12248695988386693</v>
          </cell>
          <cell r="U31">
            <v>145.66716465927809</v>
          </cell>
          <cell r="V31">
            <v>-0.30621739970966733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-0.12461508170723871</v>
          </cell>
          <cell r="H32" t="str">
            <v>13.85</v>
          </cell>
          <cell r="I32" t="str">
            <v>OVERPRICED</v>
          </cell>
          <cell r="J32">
            <v>16.910949539209202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-1.5263213708382906E-2</v>
          </cell>
          <cell r="O32">
            <v>13.638604490138896</v>
          </cell>
          <cell r="P32">
            <v>-3.0526427416765811E-2</v>
          </cell>
          <cell r="Q32">
            <v>13.427208980277793</v>
          </cell>
          <cell r="R32">
            <v>-6.1052854833531511E-2</v>
          </cell>
          <cell r="S32">
            <v>13.004417960555589</v>
          </cell>
          <cell r="T32">
            <v>-0.12210570966706302</v>
          </cell>
          <cell r="U32">
            <v>12.158835921111177</v>
          </cell>
          <cell r="V32">
            <v>-0.30526427416765756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-2.606902685662087E-2</v>
          </cell>
          <cell r="H34" t="str">
            <v>7.50</v>
          </cell>
          <cell r="I34" t="str">
            <v>FAIRLY PRICED</v>
          </cell>
          <cell r="J34">
            <v>7.0441588806065853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3.0146044864184818E-2</v>
          </cell>
          <cell r="O34">
            <v>7.7260953364813858</v>
          </cell>
          <cell r="P34">
            <v>6.0292089728369858E-2</v>
          </cell>
          <cell r="Q34">
            <v>7.9521906729627743</v>
          </cell>
          <cell r="R34">
            <v>0.12058417945673949</v>
          </cell>
          <cell r="S34">
            <v>8.4043813459255468</v>
          </cell>
          <cell r="T34">
            <v>0.24116835891347921</v>
          </cell>
          <cell r="U34">
            <v>9.3087626918510935</v>
          </cell>
          <cell r="V34">
            <v>0.60292089728369791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-1.7605263415447214E-2</v>
          </cell>
          <cell r="H37" t="str">
            <v>4.24</v>
          </cell>
          <cell r="I37" t="str">
            <v>FAIRLY PRICED</v>
          </cell>
          <cell r="J37">
            <v>4.9831308955050702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3.4046081483407153E-2</v>
          </cell>
          <cell r="O37">
            <v>4.3843553854896467</v>
          </cell>
          <cell r="P37">
            <v>6.8092162966814307E-2</v>
          </cell>
          <cell r="Q37">
            <v>4.5287107709792931</v>
          </cell>
          <cell r="R37">
            <v>0.13618432593362884</v>
          </cell>
          <cell r="S37">
            <v>4.8174215419585869</v>
          </cell>
          <cell r="T37">
            <v>0.27236865186725767</v>
          </cell>
          <cell r="U37">
            <v>5.3948430839171726</v>
          </cell>
          <cell r="V37">
            <v>0.68092162966814396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7.0085969073732629E-2</v>
          </cell>
          <cell r="H39" t="str">
            <v>5.50</v>
          </cell>
          <cell r="I39" t="str">
            <v>UNDERPRICED</v>
          </cell>
          <cell r="J39">
            <v>4.5251825655079152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7.445352201143729E-2</v>
          </cell>
          <cell r="O39">
            <v>5.9094943710629053</v>
          </cell>
          <cell r="P39">
            <v>0.14890704402287436</v>
          </cell>
          <cell r="Q39">
            <v>6.3189887421258089</v>
          </cell>
          <cell r="R39">
            <v>0.29781408804574871</v>
          </cell>
          <cell r="S39">
            <v>7.1379774842516177</v>
          </cell>
          <cell r="T39">
            <v>0.59562817609149765</v>
          </cell>
          <cell r="U39">
            <v>8.7759549685032372</v>
          </cell>
          <cell r="V39">
            <v>1.489070440228744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0.10077504847231208</v>
          </cell>
          <cell r="H40" t="str">
            <v>0.99</v>
          </cell>
          <cell r="I40" t="str">
            <v>UNDERPRICED</v>
          </cell>
          <cell r="J40">
            <v>5.0860058536831438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8.8594812029354264E-2</v>
          </cell>
          <cell r="O40">
            <v>1.0777088639090606</v>
          </cell>
          <cell r="P40">
            <v>0.17718962405870875</v>
          </cell>
          <cell r="Q40">
            <v>1.1654177278181217</v>
          </cell>
          <cell r="R40">
            <v>0.3543792481174175</v>
          </cell>
          <cell r="S40">
            <v>1.3408354556362434</v>
          </cell>
          <cell r="T40">
            <v>0.708758496234835</v>
          </cell>
          <cell r="U40">
            <v>1.6916709112724866</v>
          </cell>
          <cell r="V40">
            <v>1.7718962405870871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0.34600275550613507</v>
          </cell>
          <cell r="H41" t="str">
            <v>5.25</v>
          </cell>
          <cell r="I41" t="str">
            <v>UNDERPRICED</v>
          </cell>
          <cell r="J41">
            <v>2.9421655058137834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0.20159383948648402</v>
          </cell>
          <cell r="O41">
            <v>6.308367657304041</v>
          </cell>
          <cell r="P41">
            <v>0.40318767897296781</v>
          </cell>
          <cell r="Q41">
            <v>7.3667353146080812</v>
          </cell>
          <cell r="R41">
            <v>0.80637535794593562</v>
          </cell>
          <cell r="S41">
            <v>9.4834706292161624</v>
          </cell>
          <cell r="T41">
            <v>1.6127507158918712</v>
          </cell>
          <cell r="U41">
            <v>13.716941258432325</v>
          </cell>
          <cell r="V41">
            <v>4.0318767897296786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-0.14334202733768581</v>
          </cell>
          <cell r="H42" t="str">
            <v>27.90</v>
          </cell>
          <cell r="I42" t="str">
            <v>OVERPRICED</v>
          </cell>
          <cell r="J42">
            <v>29.405270516494252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-2.3892445164644061E-2</v>
          </cell>
          <cell r="O42">
            <v>27.233400779906429</v>
          </cell>
          <cell r="P42">
            <v>-4.7784890329288121E-2</v>
          </cell>
          <cell r="Q42">
            <v>26.566801559812859</v>
          </cell>
          <cell r="R42">
            <v>-9.5569780658576131E-2</v>
          </cell>
          <cell r="S42">
            <v>25.233603119625723</v>
          </cell>
          <cell r="T42">
            <v>-0.19113956131715237</v>
          </cell>
          <cell r="U42">
            <v>22.567206239251448</v>
          </cell>
          <cell r="V42">
            <v>-0.47784890329288099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-7.4432730085111976E-2</v>
          </cell>
          <cell r="H46" t="str">
            <v>1.41</v>
          </cell>
          <cell r="I46" t="str">
            <v>OVERPRICED</v>
          </cell>
          <cell r="J46">
            <v>6.8764990536004476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7.8604251226481736E-3</v>
          </cell>
          <cell r="O46">
            <v>1.4210831994229338</v>
          </cell>
          <cell r="P46">
            <v>1.5720850245296569E-2</v>
          </cell>
          <cell r="Q46">
            <v>1.4321663988458682</v>
          </cell>
          <cell r="R46">
            <v>3.1441700490592916E-2</v>
          </cell>
          <cell r="S46">
            <v>1.454332797691736</v>
          </cell>
          <cell r="T46">
            <v>6.2883400981185833E-2</v>
          </cell>
          <cell r="U46">
            <v>1.498665595383472</v>
          </cell>
          <cell r="V46">
            <v>0.1572085024529648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-0.12292115051636929</v>
          </cell>
          <cell r="H48" t="str">
            <v>9.30</v>
          </cell>
          <cell r="I48" t="str">
            <v>OVERPRICED</v>
          </cell>
          <cell r="J48">
            <v>24.34916120007615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-1.4482663339654867E-2</v>
          </cell>
          <cell r="O48">
            <v>9.1653112309412101</v>
          </cell>
          <cell r="P48">
            <v>-2.8965326679309955E-2</v>
          </cell>
          <cell r="Q48">
            <v>9.0306224618824178</v>
          </cell>
          <cell r="R48">
            <v>-5.7930653358620021E-2</v>
          </cell>
          <cell r="S48">
            <v>8.7612449237648349</v>
          </cell>
          <cell r="T48">
            <v>-0.11586130671723993</v>
          </cell>
          <cell r="U48">
            <v>8.222489847529669</v>
          </cell>
          <cell r="V48">
            <v>-0.28965326679309988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-0.177370654165667</v>
          </cell>
          <cell r="H49" t="str">
            <v>21.00</v>
          </cell>
          <cell r="I49" t="str">
            <v>OVERPRICED</v>
          </cell>
          <cell r="J49">
            <v>854.94812511188923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-3.9572572764308478E-2</v>
          </cell>
          <cell r="O49">
            <v>20.168975971949521</v>
          </cell>
          <cell r="P49">
            <v>-7.9145145528616956E-2</v>
          </cell>
          <cell r="Q49">
            <v>19.337951943899043</v>
          </cell>
          <cell r="R49">
            <v>-0.1582902910572338</v>
          </cell>
          <cell r="S49">
            <v>17.675903887798089</v>
          </cell>
          <cell r="T49">
            <v>-0.3165805821144676</v>
          </cell>
          <cell r="U49">
            <v>14.35180777559618</v>
          </cell>
          <cell r="V49">
            <v>-0.79145145528616889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-8.2060267680057249E-3</v>
          </cell>
          <cell r="H50" t="str">
            <v>9.10</v>
          </cell>
          <cell r="I50" t="str">
            <v>FAIRLY PRICED</v>
          </cell>
          <cell r="J50">
            <v>4.4750612666545333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3.8377176908337418E-2</v>
          </cell>
          <cell r="O50">
            <v>9.4492323098658701</v>
          </cell>
          <cell r="P50">
            <v>7.6754353816674614E-2</v>
          </cell>
          <cell r="Q50">
            <v>9.7984646197317389</v>
          </cell>
          <cell r="R50">
            <v>0.15350870763334945</v>
          </cell>
          <cell r="S50">
            <v>10.49692923946348</v>
          </cell>
          <cell r="T50">
            <v>0.3070174152666989</v>
          </cell>
          <cell r="U50">
            <v>11.89385847892696</v>
          </cell>
          <cell r="V50">
            <v>0.76754353816674703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0.11157835327587548</v>
          </cell>
          <cell r="H51" t="str">
            <v>13.80</v>
          </cell>
          <cell r="I51" t="str">
            <v>UNDERPRICED</v>
          </cell>
          <cell r="J51">
            <v>4.6439596806574599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9.3572891182364781E-2</v>
          </cell>
          <cell r="O51">
            <v>15.091305898316635</v>
          </cell>
          <cell r="P51">
            <v>0.18714578236472934</v>
          </cell>
          <cell r="Q51">
            <v>16.382611796633267</v>
          </cell>
          <cell r="R51">
            <v>0.37429156472945846</v>
          </cell>
          <cell r="S51">
            <v>18.965223593266529</v>
          </cell>
          <cell r="T51">
            <v>0.74858312945891758</v>
          </cell>
          <cell r="U51">
            <v>24.130447186533065</v>
          </cell>
          <cell r="V51">
            <v>1.8714578236472938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0.4711791311154393</v>
          </cell>
          <cell r="H52" t="str">
            <v>0.93</v>
          </cell>
          <cell r="I52" t="str">
            <v>UNDERPRICED</v>
          </cell>
          <cell r="J52">
            <v>4.5762561288771035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0.25927414354164036</v>
          </cell>
          <cell r="O52">
            <v>1.1711249534937256</v>
          </cell>
          <cell r="P52">
            <v>0.51854828708328071</v>
          </cell>
          <cell r="Q52">
            <v>1.4122499069874512</v>
          </cell>
          <cell r="R52">
            <v>1.0370965741665614</v>
          </cell>
          <cell r="S52">
            <v>1.8944998139749023</v>
          </cell>
          <cell r="T52">
            <v>2.0741931483331228</v>
          </cell>
          <cell r="U52">
            <v>2.8589996279498044</v>
          </cell>
          <cell r="V52">
            <v>5.1854828708328071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-0.10966978578464956</v>
          </cell>
          <cell r="H53" t="str">
            <v>12.60</v>
          </cell>
          <cell r="I53" t="str">
            <v>OVERPRICED</v>
          </cell>
          <cell r="J53">
            <v>8.4201163893235815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-8.3765371385178256E-3</v>
          </cell>
          <cell r="O53">
            <v>12.494455632054676</v>
          </cell>
          <cell r="P53">
            <v>-1.675307427703554E-2</v>
          </cell>
          <cell r="Q53">
            <v>12.388911264109352</v>
          </cell>
          <cell r="R53">
            <v>-3.3506148554070969E-2</v>
          </cell>
          <cell r="S53">
            <v>12.177822528218705</v>
          </cell>
          <cell r="T53">
            <v>-6.7012297108141938E-2</v>
          </cell>
          <cell r="U53">
            <v>11.755645056437411</v>
          </cell>
          <cell r="V53">
            <v>-0.16753074277035507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-0.17486414587482005</v>
          </cell>
          <cell r="H54" t="str">
            <v>1,121.20</v>
          </cell>
          <cell r="I54" t="str">
            <v>OVERPRICED</v>
          </cell>
          <cell r="J54">
            <v>27.146581595753922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-3.841759316349258E-2</v>
          </cell>
          <cell r="O54">
            <v>1078.1261945450922</v>
          </cell>
          <cell r="P54">
            <v>-7.6835186326984939E-2</v>
          </cell>
          <cell r="Q54">
            <v>1035.0523890901845</v>
          </cell>
          <cell r="R54">
            <v>-0.15367037265396999</v>
          </cell>
          <cell r="S54">
            <v>948.90477818036891</v>
          </cell>
          <cell r="T54">
            <v>-0.30734074530793998</v>
          </cell>
          <cell r="U54">
            <v>776.60955636073777</v>
          </cell>
          <cell r="V54">
            <v>-0.76835186326984972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-3.7698094552917193E-2</v>
          </cell>
          <cell r="H58" t="str">
            <v>8.00</v>
          </cell>
          <cell r="I58" t="str">
            <v>FAIRLY PRICED</v>
          </cell>
          <cell r="J58">
            <v>5.5636959968308952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2.4787460567943898E-2</v>
          </cell>
          <cell r="O58">
            <v>8.1982996845435512</v>
          </cell>
          <cell r="P58">
            <v>4.9574921135888017E-2</v>
          </cell>
          <cell r="Q58">
            <v>8.3965993690871041</v>
          </cell>
          <cell r="R58">
            <v>9.9149842271776034E-2</v>
          </cell>
          <cell r="S58">
            <v>8.7931987381742083</v>
          </cell>
          <cell r="T58">
            <v>0.19829968454355207</v>
          </cell>
          <cell r="U58">
            <v>9.5863974763484165</v>
          </cell>
          <cell r="V58">
            <v>0.49574921135887995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-6.628026057447123E-3</v>
          </cell>
          <cell r="H59" t="str">
            <v>1.91</v>
          </cell>
          <cell r="I59" t="str">
            <v>FAIRLY PRICED</v>
          </cell>
          <cell r="J59">
            <v>10.261504309611444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3.910430740992954E-2</v>
          </cell>
          <cell r="O59">
            <v>1.9846892271529653</v>
          </cell>
          <cell r="P59">
            <v>7.8208614819858857E-2</v>
          </cell>
          <cell r="Q59">
            <v>2.0593784543059304</v>
          </cell>
          <cell r="R59">
            <v>0.15641722963971771</v>
          </cell>
          <cell r="S59">
            <v>2.2087569086118606</v>
          </cell>
          <cell r="T59">
            <v>0.31283445927943543</v>
          </cell>
          <cell r="U59">
            <v>2.5075138172237215</v>
          </cell>
          <cell r="V59">
            <v>0.78208614819858857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-0.24656770544366399</v>
          </cell>
          <cell r="H60" t="str">
            <v>0.51</v>
          </cell>
          <cell r="I60" t="str">
            <v>OVERPRICED</v>
          </cell>
          <cell r="J60">
            <v>-4.5021780754538829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-3.0392156862745101E-2</v>
          </cell>
          <cell r="O60">
            <v>0.4945</v>
          </cell>
          <cell r="P60">
            <v>-6.0784313725490202E-2</v>
          </cell>
          <cell r="Q60">
            <v>0.47899999999999998</v>
          </cell>
          <cell r="R60">
            <v>-0.1215686274509804</v>
          </cell>
          <cell r="S60">
            <v>0.44800000000000001</v>
          </cell>
          <cell r="T60">
            <v>-0.24313725490196081</v>
          </cell>
          <cell r="U60">
            <v>0.38600000000000001</v>
          </cell>
          <cell r="V60">
            <v>-0.60784313725490202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0.40038500040914443</v>
          </cell>
          <cell r="H63" t="str">
            <v>1.43</v>
          </cell>
          <cell r="I63" t="str">
            <v>UNDERPRICED</v>
          </cell>
          <cell r="J63">
            <v>3.6307996079816465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0.2266527566019465</v>
          </cell>
          <cell r="O63">
            <v>1.7541134419407833</v>
          </cell>
          <cell r="P63">
            <v>0.45330551320389301</v>
          </cell>
          <cell r="Q63">
            <v>2.078226883881567</v>
          </cell>
          <cell r="R63">
            <v>0.90661102640778601</v>
          </cell>
          <cell r="S63">
            <v>2.7264537677631338</v>
          </cell>
          <cell r="T63">
            <v>1.813222052815572</v>
          </cell>
          <cell r="U63">
            <v>4.0229075355262678</v>
          </cell>
          <cell r="V63">
            <v>4.5330551320389292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-6.9612514458930352E-2</v>
          </cell>
          <cell r="H66" t="str">
            <v>6.12</v>
          </cell>
          <cell r="I66" t="str">
            <v>OVERPRICED</v>
          </cell>
          <cell r="J66">
            <v>9.9731676877264661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1.0081543137738791E-2</v>
          </cell>
          <cell r="O66">
            <v>6.1816990440029613</v>
          </cell>
          <cell r="P66">
            <v>2.0163086275477582E-2</v>
          </cell>
          <cell r="Q66">
            <v>6.2433980880059226</v>
          </cell>
          <cell r="R66">
            <v>4.0326172550955386E-2</v>
          </cell>
          <cell r="S66">
            <v>6.3667961760118468</v>
          </cell>
          <cell r="T66">
            <v>8.065234510191055E-2</v>
          </cell>
          <cell r="U66">
            <v>6.6135923520236926</v>
          </cell>
          <cell r="V66">
            <v>0.20163086275477649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-4.9509857486406905E-2</v>
          </cell>
          <cell r="H67" t="str">
            <v>59.75</v>
          </cell>
          <cell r="I67" t="str">
            <v>FAIRLY PRICED</v>
          </cell>
          <cell r="J67">
            <v>6.9213448842010683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1.9344691721867369E-2</v>
          </cell>
          <cell r="O67">
            <v>60.905845330381574</v>
          </cell>
          <cell r="P67">
            <v>3.8689383443734737E-2</v>
          </cell>
          <cell r="Q67">
            <v>62.061690660763148</v>
          </cell>
          <cell r="R67">
            <v>7.7378766887469252E-2</v>
          </cell>
          <cell r="S67">
            <v>64.373381321526281</v>
          </cell>
          <cell r="T67">
            <v>0.1547575337749385</v>
          </cell>
          <cell r="U67">
            <v>68.996762643052577</v>
          </cell>
          <cell r="V67">
            <v>0.38689383443734648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0.57801276462653639</v>
          </cell>
          <cell r="H70" t="str">
            <v>0.64</v>
          </cell>
          <cell r="I70" t="str">
            <v>UNDERPRICED</v>
          </cell>
          <cell r="J70">
            <v>0.94534700067116417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0.30850225415150856</v>
          </cell>
          <cell r="O70">
            <v>0.83744144265696552</v>
          </cell>
          <cell r="P70">
            <v>0.61700450830301712</v>
          </cell>
          <cell r="Q70">
            <v>1.0348828853139309</v>
          </cell>
          <cell r="R70">
            <v>1.2340090166060342</v>
          </cell>
          <cell r="S70">
            <v>1.4297657706278619</v>
          </cell>
          <cell r="T70">
            <v>2.468018033212068</v>
          </cell>
          <cell r="U70">
            <v>2.2195315412557237</v>
          </cell>
          <cell r="V70">
            <v>6.1700450830301703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0.21088851498313535</v>
          </cell>
          <cell r="H71" t="str">
            <v>0.29</v>
          </cell>
          <cell r="I71" t="str">
            <v>UNDERPRICED</v>
          </cell>
          <cell r="J71">
            <v>2.7488463648061141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0.1393342442744232</v>
          </cell>
          <cell r="O71">
            <v>0.33040693083958272</v>
          </cell>
          <cell r="P71">
            <v>0.27866848854884618</v>
          </cell>
          <cell r="Q71">
            <v>0.37081386167916536</v>
          </cell>
          <cell r="R71">
            <v>0.55733697709769237</v>
          </cell>
          <cell r="S71">
            <v>0.45162772335833073</v>
          </cell>
          <cell r="T71">
            <v>1.1146739541953847</v>
          </cell>
          <cell r="U71">
            <v>0.61325544671666155</v>
          </cell>
          <cell r="V71">
            <v>2.7866848854884618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0.21137478508734081</v>
          </cell>
          <cell r="H72" t="str">
            <v>0.36</v>
          </cell>
          <cell r="I72" t="str">
            <v>UNDERPRICED</v>
          </cell>
          <cell r="J72">
            <v>2.9202528805053016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0.13955831377097927</v>
          </cell>
          <cell r="O72">
            <v>0.41024099295755251</v>
          </cell>
          <cell r="P72">
            <v>0.27911662754195854</v>
          </cell>
          <cell r="Q72">
            <v>0.46048198591510503</v>
          </cell>
          <cell r="R72">
            <v>0.5582332550839173</v>
          </cell>
          <cell r="S72">
            <v>0.56096397183021018</v>
          </cell>
          <cell r="T72">
            <v>1.1164665101678346</v>
          </cell>
          <cell r="U72">
            <v>0.76192794366042038</v>
          </cell>
          <cell r="V72">
            <v>2.7911662754195863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0.18307202137655251</v>
          </cell>
          <cell r="H73" t="str">
            <v>0.52</v>
          </cell>
          <cell r="I73" t="str">
            <v>UNDERPRICED</v>
          </cell>
          <cell r="J73">
            <v>4.182061423542863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0.12651661953360294</v>
          </cell>
          <cell r="O73">
            <v>0.5857886421574735</v>
          </cell>
          <cell r="P73">
            <v>0.25303323906720587</v>
          </cell>
          <cell r="Q73">
            <v>0.6515772843149471</v>
          </cell>
          <cell r="R73">
            <v>0.50606647813441197</v>
          </cell>
          <cell r="S73">
            <v>0.7831545686298943</v>
          </cell>
          <cell r="T73">
            <v>1.0121329562688239</v>
          </cell>
          <cell r="U73">
            <v>1.0463091372597886</v>
          </cell>
          <cell r="V73">
            <v>2.5303323906720596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8.7411378070577278E-2</v>
          </cell>
          <cell r="H74" t="str">
            <v>1.70</v>
          </cell>
          <cell r="I74" t="str">
            <v>UNDERPRICED</v>
          </cell>
          <cell r="J74">
            <v>8.5859141405863895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8.2436936245581682E-2</v>
          </cell>
          <cell r="O74">
            <v>1.8401427916174888</v>
          </cell>
          <cell r="P74">
            <v>0.16487387249116336</v>
          </cell>
          <cell r="Q74">
            <v>1.9802855832349777</v>
          </cell>
          <cell r="R74">
            <v>0.32974774498232695</v>
          </cell>
          <cell r="S74">
            <v>2.2605711664699557</v>
          </cell>
          <cell r="T74">
            <v>0.6594954899646539</v>
          </cell>
          <cell r="U74">
            <v>2.8211423329399117</v>
          </cell>
          <cell r="V74">
            <v>1.6487387249116345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0.37972615928575548</v>
          </cell>
          <cell r="H75" t="str">
            <v>0.22</v>
          </cell>
          <cell r="I75" t="str">
            <v>UNDERPRICED</v>
          </cell>
          <cell r="J75">
            <v>1.3920135266402875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0.21713332267023233</v>
          </cell>
          <cell r="O75">
            <v>0.26776933098745109</v>
          </cell>
          <cell r="P75">
            <v>0.434266645340464</v>
          </cell>
          <cell r="Q75">
            <v>0.3155386619749021</v>
          </cell>
          <cell r="R75">
            <v>0.86853329068092799</v>
          </cell>
          <cell r="S75">
            <v>0.41107732394980417</v>
          </cell>
          <cell r="T75">
            <v>1.7370665813618564</v>
          </cell>
          <cell r="U75">
            <v>0.60215464789960838</v>
          </cell>
          <cell r="V75">
            <v>4.3426664534046404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-3.5251895519967144E-2</v>
          </cell>
          <cell r="H76" t="str">
            <v>2.01</v>
          </cell>
          <cell r="I76" t="str">
            <v>FAIRLY PRICED</v>
          </cell>
          <cell r="J76">
            <v>5.6004357713241948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2.5914650129977401E-2</v>
          </cell>
          <cell r="O76">
            <v>2.0620884467612544</v>
          </cell>
          <cell r="P76">
            <v>5.1829300259955025E-2</v>
          </cell>
          <cell r="Q76">
            <v>2.1141768935225094</v>
          </cell>
          <cell r="R76">
            <v>0.10365860051990983</v>
          </cell>
          <cell r="S76">
            <v>2.2183537870450185</v>
          </cell>
          <cell r="T76">
            <v>0.20731720103981965</v>
          </cell>
          <cell r="U76">
            <v>2.4267075740900372</v>
          </cell>
          <cell r="V76">
            <v>0.51829300259954936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-0.24687976976660511</v>
          </cell>
          <cell r="H81">
            <v>0.2</v>
          </cell>
          <cell r="I81" t="str">
            <v>OVERPRICED</v>
          </cell>
          <cell r="J81">
            <v>-3.4150649787329201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>
            <v>0</v>
          </cell>
          <cell r="O81">
            <v>0.2</v>
          </cell>
          <cell r="P81">
            <v>0</v>
          </cell>
          <cell r="Q81">
            <v>0.2</v>
          </cell>
          <cell r="R81">
            <v>0</v>
          </cell>
          <cell r="S81">
            <v>0.2</v>
          </cell>
          <cell r="T81">
            <v>0</v>
          </cell>
          <cell r="U81">
            <v>0.2</v>
          </cell>
          <cell r="V81">
            <v>0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0.36</v>
          </cell>
          <cell r="I83" t="str">
            <v>FAIRLY PRICED</v>
          </cell>
          <cell r="J83">
            <v>4.645182208173674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9.50383932528438E-2</v>
          </cell>
          <cell r="O83">
            <v>0.39421382157102375</v>
          </cell>
          <cell r="P83">
            <v>0.1900767865056876</v>
          </cell>
          <cell r="Q83">
            <v>0.42842764314204751</v>
          </cell>
          <cell r="R83">
            <v>0.38015357301137498</v>
          </cell>
          <cell r="S83">
            <v>0.49685528628409498</v>
          </cell>
          <cell r="T83">
            <v>0.76030714602274996</v>
          </cell>
          <cell r="U83">
            <v>0.63371057256818997</v>
          </cell>
          <cell r="V83">
            <v>1.9007678650568747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2.8775311401974556E-2</v>
          </cell>
          <cell r="H85" t="str">
            <v>16.80</v>
          </cell>
          <cell r="I85" t="str">
            <v>FAIRLY PRICED</v>
          </cell>
          <cell r="J85">
            <v>4.6790598546062343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5.5417891017753407E-2</v>
          </cell>
          <cell r="O85">
            <v>17.731020569098259</v>
          </cell>
          <cell r="P85">
            <v>0.11083578203550659</v>
          </cell>
          <cell r="Q85">
            <v>18.662041138196511</v>
          </cell>
          <cell r="R85">
            <v>0.2216715640710134</v>
          </cell>
          <cell r="S85">
            <v>20.524082276393028</v>
          </cell>
          <cell r="T85">
            <v>0.44334312814202681</v>
          </cell>
          <cell r="U85">
            <v>24.248164552786051</v>
          </cell>
          <cell r="V85">
            <v>1.1083578203550668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0.39506841223748629</v>
          </cell>
          <cell r="H86" t="str">
            <v>2.50</v>
          </cell>
          <cell r="I86" t="str">
            <v>UNDERPRICED</v>
          </cell>
          <cell r="J86">
            <v>1.7673975105356567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0.22420291396363234</v>
          </cell>
          <cell r="O86">
            <v>3.0605072849090806</v>
          </cell>
          <cell r="P86">
            <v>0.44840582792726469</v>
          </cell>
          <cell r="Q86">
            <v>3.6210145698181617</v>
          </cell>
          <cell r="R86">
            <v>0.89681165585452982</v>
          </cell>
          <cell r="S86">
            <v>4.7420291396363243</v>
          </cell>
          <cell r="T86">
            <v>1.7936233117090592</v>
          </cell>
          <cell r="U86">
            <v>6.9840582792726478</v>
          </cell>
          <cell r="V86">
            <v>4.4840582792726478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0.17580292128398853</v>
          </cell>
          <cell r="H87" t="str">
            <v>17.00</v>
          </cell>
          <cell r="I87" t="str">
            <v>UNDERPRICED</v>
          </cell>
          <cell r="J87">
            <v>3.2548831411067005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0.12316707452955922</v>
          </cell>
          <cell r="O87">
            <v>19.093840267002506</v>
          </cell>
          <cell r="P87">
            <v>0.24633414905911843</v>
          </cell>
          <cell r="Q87">
            <v>21.187680534005015</v>
          </cell>
          <cell r="R87">
            <v>0.49266829811823665</v>
          </cell>
          <cell r="S87">
            <v>25.375361068010022</v>
          </cell>
          <cell r="T87">
            <v>0.98533659623647329</v>
          </cell>
          <cell r="U87">
            <v>33.750722136020045</v>
          </cell>
          <cell r="V87">
            <v>2.4633414905911835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0.11774270813932733</v>
          </cell>
          <cell r="H90" t="str">
            <v>3.85</v>
          </cell>
          <cell r="I90" t="str">
            <v>UNDERPRICED</v>
          </cell>
          <cell r="J90">
            <v>-5.2548630814404138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9.6413378144038386E-2</v>
          </cell>
          <cell r="O90">
            <v>4.2211915058545477</v>
          </cell>
          <cell r="P90">
            <v>0.19282675628807655</v>
          </cell>
          <cell r="Q90">
            <v>4.5923830117090949</v>
          </cell>
          <cell r="R90">
            <v>0.3856535125761531</v>
          </cell>
          <cell r="S90">
            <v>5.3347660234181893</v>
          </cell>
          <cell r="T90">
            <v>0.7713070251523062</v>
          </cell>
          <cell r="U90">
            <v>6.8195320468363789</v>
          </cell>
          <cell r="V90">
            <v>1.9282675628807655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1.6635317742169642E-2</v>
          </cell>
          <cell r="H92" t="str">
            <v>105.80</v>
          </cell>
          <cell r="I92" t="str">
            <v>FAIRLY PRICED</v>
          </cell>
          <cell r="J92">
            <v>3.512994540544486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4.982387599601501E-2</v>
          </cell>
          <cell r="O92">
            <v>111.07136608037838</v>
          </cell>
          <cell r="P92">
            <v>9.9647751992029798E-2</v>
          </cell>
          <cell r="Q92">
            <v>116.34273216075675</v>
          </cell>
          <cell r="R92">
            <v>0.1992955039840596</v>
          </cell>
          <cell r="S92">
            <v>126.8854643215135</v>
          </cell>
          <cell r="T92">
            <v>0.39859100796811919</v>
          </cell>
          <cell r="U92">
            <v>147.97092864302701</v>
          </cell>
          <cell r="V92">
            <v>0.9964775199202982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2.6676189899090465E-2</v>
          </cell>
          <cell r="H94" t="str">
            <v>1.39</v>
          </cell>
          <cell r="I94" t="str">
            <v>FAIRLY PRICED</v>
          </cell>
          <cell r="J94">
            <v>1701.2047906264183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5.4450632092531093E-2</v>
          </cell>
          <cell r="O94">
            <v>1.4656863786086181</v>
          </cell>
          <cell r="P94">
            <v>0.10890126418506219</v>
          </cell>
          <cell r="Q94">
            <v>1.5413727572172364</v>
          </cell>
          <cell r="R94">
            <v>0.21780252837012437</v>
          </cell>
          <cell r="S94">
            <v>1.6927455144344727</v>
          </cell>
          <cell r="T94">
            <v>0.43560505674024852</v>
          </cell>
          <cell r="U94">
            <v>1.9954910288689454</v>
          </cell>
          <cell r="V94">
            <v>1.0890126418506214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0.23165799108372553</v>
          </cell>
          <cell r="H95" t="str">
            <v>1.60</v>
          </cell>
          <cell r="I95" t="str">
            <v>UNDERPRICED</v>
          </cell>
          <cell r="J95">
            <v>3.3589601181278379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0.14890465794646834</v>
          </cell>
          <cell r="O95">
            <v>1.8382474527143495</v>
          </cell>
          <cell r="P95">
            <v>0.29780931589293669</v>
          </cell>
          <cell r="Q95">
            <v>2.076494905428699</v>
          </cell>
          <cell r="R95">
            <v>0.59561863178587338</v>
          </cell>
          <cell r="S95">
            <v>2.5529898108573974</v>
          </cell>
          <cell r="T95">
            <v>1.1912372635717468</v>
          </cell>
          <cell r="U95">
            <v>3.5059796217147952</v>
          </cell>
          <cell r="V95">
            <v>2.9780931589293664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0.3451927914218505</v>
          </cell>
          <cell r="H97" t="str">
            <v>6.20</v>
          </cell>
          <cell r="I97" t="str">
            <v>UNDERPRICED</v>
          </cell>
          <cell r="J97">
            <v>2.8486176337140634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0.20122061431178229</v>
          </cell>
          <cell r="O97">
            <v>7.4475678087330506</v>
          </cell>
          <cell r="P97">
            <v>0.40244122862356457</v>
          </cell>
          <cell r="Q97">
            <v>8.6951356174661001</v>
          </cell>
          <cell r="R97">
            <v>0.80488245724712937</v>
          </cell>
          <cell r="S97">
            <v>11.190271234932203</v>
          </cell>
          <cell r="T97">
            <v>1.6097649144942592</v>
          </cell>
          <cell r="U97">
            <v>16.180542469864406</v>
          </cell>
          <cell r="V97">
            <v>4.0244122862356466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-0.17021432466729586</v>
          </cell>
          <cell r="H99" t="str">
            <v>132.60</v>
          </cell>
          <cell r="I99" t="str">
            <v>OVERPRICED</v>
          </cell>
          <cell r="J99">
            <v>23.070476618507513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-3.627499157635905E-2</v>
          </cell>
          <cell r="O99">
            <v>127.78993611697479</v>
          </cell>
          <cell r="P99">
            <v>-7.2549983152717989E-2</v>
          </cell>
          <cell r="Q99">
            <v>122.97987223394959</v>
          </cell>
          <cell r="R99">
            <v>-0.14509996630543609</v>
          </cell>
          <cell r="S99">
            <v>113.35974446789918</v>
          </cell>
          <cell r="T99">
            <v>-0.29019993261087218</v>
          </cell>
          <cell r="U99">
            <v>94.119488935798344</v>
          </cell>
          <cell r="V99">
            <v>-0.72549983152718034</v>
          </cell>
          <cell r="W99">
            <v>36.398722339495876</v>
          </cell>
        </row>
        <row r="100">
          <cell r="I100">
            <v>26</v>
          </cell>
        </row>
        <row r="101">
          <cell r="I101">
            <v>30</v>
          </cell>
        </row>
        <row r="102">
          <cell r="I102">
            <v>21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-2.1279648434414344</v>
          </cell>
          <cell r="Q5">
            <v>0.89627151051625242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1350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5.8344155489000071</v>
          </cell>
          <cell r="Q6">
            <v>1.6802692180208327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46741.59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7.5328324427655255</v>
          </cell>
          <cell r="Q9">
            <v>0.599445906284789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3888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2.2082817392898457</v>
          </cell>
          <cell r="Q11">
            <v>0.36384350635000895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231075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1.5249165575083345</v>
          </cell>
          <cell r="Q12">
            <v>0.23603297457570555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154562.5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2.764126941617568</v>
          </cell>
          <cell r="Q13">
            <v>0.31120500068783952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179500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1.9308650392932474</v>
          </cell>
          <cell r="Q14">
            <v>0.15381652544772248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33660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1.769083137049638</v>
          </cell>
          <cell r="Q15">
            <v>0.20861451732367706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45482.9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4.1043336566262152</v>
          </cell>
          <cell r="Q16">
            <v>1.4183566362428468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776952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4.718323481998925</v>
          </cell>
          <cell r="Q17">
            <v>1.4655000479832432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348160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7.3396072900846177</v>
          </cell>
          <cell r="Q18">
            <v>0.69178425357873208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69096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2.3929166613660362</v>
          </cell>
          <cell r="Q19">
            <v>0.37424792283449526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201780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11.04644231290305</v>
          </cell>
          <cell r="Q20">
            <v>0.9034179549000142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6.6091794208727173</v>
          </cell>
          <cell r="Q21">
            <v>0.43201547740560564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22756.3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2.6379870129870131</v>
          </cell>
          <cell r="Q22">
            <v>0.62549724119247174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546360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13.496774520085692</v>
          </cell>
          <cell r="Q25">
            <v>1.0351397438654217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90666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99.77212896514412</v>
          </cell>
          <cell r="Q26">
            <v>2.4353412186787273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103200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49.840305431359781</v>
          </cell>
          <cell r="Q27">
            <v>2.2867585503402883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400800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33.243650677330876</v>
          </cell>
          <cell r="Q29">
            <v>0.57132543975656458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190530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7.2216742458207905</v>
          </cell>
          <cell r="Q30">
            <v>2.8570472920993337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2888400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-16.307202219911964</v>
          </cell>
          <cell r="Q31">
            <v>1.6970894952778794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223123.5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6.1941068737539373</v>
          </cell>
          <cell r="Q33">
            <v>0.68516903452476896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2173.65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7.191547885532783</v>
          </cell>
          <cell r="Q36">
            <v>0.98887677812307739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2499.48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21835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1.694844504961561</v>
          </cell>
          <cell r="Q39">
            <v>0.32536788680291229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40243.5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-1.3681897983292468</v>
          </cell>
          <cell r="Q40">
            <v>0.17233147208694888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15120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18.133732333846403</v>
          </cell>
          <cell r="Q41">
            <v>1.9641757589066298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160425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4.456378962652912</v>
          </cell>
          <cell r="Q43">
            <v>0.76774759874176579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6.2358191666950598</v>
          </cell>
          <cell r="Q45">
            <v>1.7235210148284577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23.52612427635059</v>
          </cell>
          <cell r="Q47">
            <v>1.4693896258390999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17484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-89.818781970952273</v>
          </cell>
          <cell r="Q48">
            <v>3.2738937977183795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105000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5.2146687083656902</v>
          </cell>
          <cell r="Q49">
            <v>1.0813414068459293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109200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4.9850530732104765</v>
          </cell>
          <cell r="Q50">
            <v>0.34625172250830105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56580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39.51136363636364</v>
          </cell>
          <cell r="Q51">
            <v>0.13438520130576714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7374.9000000000005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8.3932530914206271</v>
          </cell>
          <cell r="Q52">
            <v>3.1193561514375947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33390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23.4067520327485</v>
          </cell>
          <cell r="Q53">
            <v>15.989736739730878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888730.39199999999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20.456753854109277</v>
          </cell>
          <cell r="Q56">
            <v>1.1221539370770881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9600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5.8625097027599402</v>
          </cell>
          <cell r="Q57">
            <v>0.55537095407145787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1871.8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5.6782677208139765</v>
          </cell>
          <cell r="Q58">
            <v>1.0603689881137204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969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2974.4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6.483307792977703</v>
          </cell>
          <cell r="Q63">
            <v>0.87076979587513725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2547.3888000000002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5.9122027270001531</v>
          </cell>
          <cell r="Q64">
            <v>1.0082907398456162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29873.2075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8.9089468254245396</v>
          </cell>
          <cell r="Q65">
            <v>1.3811240456722591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4435.2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3.3454839567452632</v>
          </cell>
          <cell r="Q68">
            <v>0.28914669286973788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2122.7999999999997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 t="e">
            <v>#N/A</v>
          </cell>
          <cell r="Q69" t="e">
            <v>#N/A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1548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-14.338993099359591</v>
          </cell>
          <cell r="Q70">
            <v>0.21415571323685137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4160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7.6139616691415393</v>
          </cell>
          <cell r="Q71">
            <v>0.74052080475569515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17850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2.6404796246572286</v>
          </cell>
          <cell r="Q72">
            <v>0.2726108547164397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2457.4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5.2107719138372586</v>
          </cell>
          <cell r="Q73">
            <v>0.79935369608441109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10612.8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1.3228503158495974</v>
          </cell>
          <cell r="Q74">
            <v>0.36871102705044823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 t="e">
            <v>#N/A</v>
          </cell>
          <cell r="Q77" t="e">
            <v>#N/A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>
            <v>-8.8755977151091177</v>
          </cell>
          <cell r="Q78">
            <v>0.48446594290732109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>
            <v>2582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4816.8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5.7866578675668654</v>
          </cell>
          <cell r="Q82">
            <v>0.67697739052843198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11658.36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3.3498646178974076</v>
          </cell>
          <cell r="Q83">
            <v>0.26244426456400671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3250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61.139067864363582</v>
          </cell>
          <cell r="Q84">
            <v>0.34765678774472381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22100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1.5538717739095045</v>
          </cell>
          <cell r="Q87">
            <v>0.16147708970174665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47855.5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6.4264515122473096</v>
          </cell>
          <cell r="Q88">
            <v>0.58667757267962373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4.5122093714863203</v>
          </cell>
          <cell r="Q89">
            <v>1.1688961282212216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35921.216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2.681190699453559</v>
          </cell>
          <cell r="Q91">
            <v>0.32117755413783811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1072.3154999999999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3.3279623549377781</v>
          </cell>
          <cell r="Q92">
            <v>0.26912632276241105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690.25600000000009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2.0925240698501537</v>
          </cell>
          <cell r="Q94">
            <v>0.20494467511810477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2506.35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18.861531942270776</v>
          </cell>
          <cell r="Q96">
            <v>11.80702354614227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2699008.4436899996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20/08/2019 14:39:52.052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A1048576"/>
    </sheetView>
  </sheetViews>
  <sheetFormatPr defaultRowHeight="12.75" x14ac:dyDescent="0.25"/>
  <cols>
    <col min="1" max="1" width="0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tr">
        <f>'[1]Price List'!$A$3</f>
        <v>Printed 20/08/2019 14:39:52.052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f>IF(K5="BUY",MAX($A4:A$5)+1,0)</f>
        <v>0</v>
      </c>
      <c r="B5" s="4" t="s">
        <v>9</v>
      </c>
      <c r="C5" s="19">
        <f>IFERROR(VLOOKUP(B5,'[1]Valuation Sheet'!$B:$W,7,FALSE),"")</f>
        <v>0.2</v>
      </c>
      <c r="D5" s="20">
        <f>IFERROR(VLOOKUP(B5,'[1]Business Score'!$A:$O,15,FALSE),"")</f>
        <v>-0.18740060606060607</v>
      </c>
      <c r="E5" s="20">
        <f>IFERROR(C5/VLOOKUP(B5,'[1]Business Score'!$A:$Q,17,FALSE),"")</f>
        <v>0.21463136363636356</v>
      </c>
      <c r="F5" s="21">
        <f>IFERROR(VLOOKUP(B5,'[1]Valuation Sheet'!$B:$W,2,FALSE),"")</f>
        <v>-0.32996561779011563</v>
      </c>
      <c r="G5" s="20">
        <f>IF(IFERROR(VLOOKUP(B5,'[1]Valuation Sheet'!$B:$W,5,FALSE),"")&lt;0.2,0.2,IFERROR(VLOOKUP(B5,'[1]Valuation Sheet'!$B:$W,5,FALSE),""))</f>
        <v>0.2</v>
      </c>
      <c r="H5" s="20">
        <f>IF(IFERROR(VLOOKUP(B5,'[1]Valuation Sheet'!$B:$W,4,FALSE),"")&lt;0.2,0.2,IFERROR(VLOOKUP(B5,'[1]Valuation Sheet'!$B:$W,4,FALSE),""))</f>
        <v>0.2</v>
      </c>
      <c r="I5" s="20">
        <f>IF(D5*N5&lt;0,"",D5*N5)</f>
        <v>0.42959653810395837</v>
      </c>
      <c r="J5" s="3" t="str">
        <f>VLOOKUP(B5,'[1]Valuation Sheet'!$B:$W,8,FALSE)</f>
        <v>OVERPRICED</v>
      </c>
      <c r="K5" s="15" t="str">
        <f>IF(AND(C5-G5&lt;0,C5-I5&lt;0),"BUY","")</f>
        <v/>
      </c>
      <c r="L5" s="16">
        <f>IFERROR(C5/D5,"")</f>
        <v>-1.0672324076439712</v>
      </c>
      <c r="M5" s="20">
        <f>IFERROR(C5/F5,"")</f>
        <v>-0.60612375719465383</v>
      </c>
      <c r="N5" s="20">
        <f>VLOOKUP(B5,'[1]Business Score'!$A:$BU,73,)</f>
        <v>-2.2923967383810124</v>
      </c>
      <c r="O5" s="20">
        <f>IFERROR(C5/E5,"")</f>
        <v>0.93183026288202431</v>
      </c>
      <c r="P5" s="18">
        <f t="shared" ref="P5:P36" si="0">IFERROR(XFC5/C5,"")</f>
        <v>0</v>
      </c>
      <c r="Q5" s="42">
        <f>VLOOKUP(B5,'[1]Valuation Sheet'!$B:$W,21,FALSE)</f>
        <v>0</v>
      </c>
      <c r="R5" s="43">
        <f>IF(I5/C5-1=-1,"",I5/C5-1)</f>
        <v>1.1479826905197918</v>
      </c>
      <c r="S5" s="22">
        <f>IFERROR(Q5/5,"")</f>
        <v>0</v>
      </c>
      <c r="T5" s="3">
        <f t="shared" ref="T5" si="1">IFERROR(R5/5,"")</f>
        <v>0.22959653810395836</v>
      </c>
      <c r="U5" s="49">
        <f>MIN(S5:T5)</f>
        <v>0</v>
      </c>
      <c r="V5" s="35">
        <f>MAX(S5:T5)</f>
        <v>0.22959653810395836</v>
      </c>
      <c r="XFC5" s="1">
        <v>0</v>
      </c>
    </row>
    <row r="6" spans="1:22 16383:16383" x14ac:dyDescent="0.25">
      <c r="A6">
        <f>IF(K6="BUY",MAX($A5:A$5)+1,0)</f>
        <v>0</v>
      </c>
      <c r="B6" s="4" t="s">
        <v>10</v>
      </c>
      <c r="C6" s="19" t="str">
        <f>IFERROR(VLOOKUP(B6,'[1]Valuation Sheet'!$B:$W,7,FALSE),"")</f>
        <v>0.45</v>
      </c>
      <c r="D6" s="20">
        <f>IFERROR(VLOOKUP(B6,'[1]Business Score'!$A:$O,15,FALSE),"")</f>
        <v>-0.20677033333333339</v>
      </c>
      <c r="E6" s="20">
        <f>IFERROR(C6/VLOOKUP(B6,'[1]Business Score'!$A:$Q,17,FALSE),"")</f>
        <v>0.50207999999999997</v>
      </c>
      <c r="F6" s="21">
        <f>IFERROR(VLOOKUP(B6,'[1]Valuation Sheet'!$B:$W,2,FALSE),"")</f>
        <v>-3.543455620667376E-2</v>
      </c>
      <c r="G6" s="20">
        <f>IF(IFERROR(VLOOKUP(B6,'[1]Valuation Sheet'!$B:$W,5,FALSE),"")&lt;0.2,0.2,IFERROR(VLOOKUP(B6,'[1]Valuation Sheet'!$B:$W,5,FALSE),""))</f>
        <v>0.2</v>
      </c>
      <c r="H6" s="20">
        <f>IF(IFERROR(VLOOKUP(B6,'[1]Valuation Sheet'!$B:$W,4,FALSE),"")&lt;0.2,0.2,IFERROR(VLOOKUP(B6,'[1]Valuation Sheet'!$B:$W,4,FALSE),""))</f>
        <v>0.2</v>
      </c>
      <c r="I6" s="20">
        <f>IF(D6*N6&lt;0,,D6*N6)</f>
        <v>0</v>
      </c>
      <c r="J6" s="3" t="str">
        <f>VLOOKUP(B6,'[1]Valuation Sheet'!$B:$W,8,FALSE)</f>
        <v>OVERPRICED</v>
      </c>
      <c r="K6" s="15" t="str">
        <f t="shared" ref="K6:K69" si="2">IF(AND(C6-G6&lt;0,C6-I6&lt;0),"BUY","")</f>
        <v/>
      </c>
      <c r="L6" s="16">
        <f t="shared" ref="L6:L8" si="3">IFERROR(C6/D6,"")</f>
        <v>-2.1763276807923764</v>
      </c>
      <c r="M6" s="20">
        <f t="shared" ref="M6:M8" si="4">IFERROR(C6/F6,"")</f>
        <v>-12.699467643261942</v>
      </c>
      <c r="N6" s="20">
        <f>VLOOKUP(B6,'[1]Business Score'!$A:$BU,73,)</f>
        <v>16.446147136981011</v>
      </c>
      <c r="O6" s="20">
        <f>IFERROR(C6/E6,"")</f>
        <v>0.89627151051625242</v>
      </c>
      <c r="P6" s="18">
        <f t="shared" si="0"/>
        <v>0</v>
      </c>
      <c r="Q6" s="42">
        <f>VLOOKUP(B6,'[1]Valuation Sheet'!$B:$W,21,FALSE)</f>
        <v>-0.66278798748156031</v>
      </c>
      <c r="R6" s="43" t="str">
        <f t="shared" ref="R6:R69" si="5">IF(I6/C6-1=-1,"",I6/C6-1)</f>
        <v/>
      </c>
      <c r="S6" s="22">
        <f t="shared" ref="S6:S8" si="6">IFERROR(Q6/5,"")</f>
        <v>-0.13255759749631207</v>
      </c>
      <c r="T6" s="3" t="str">
        <f t="shared" ref="T6:T8" si="7">IFERROR(R6/5,"")</f>
        <v/>
      </c>
      <c r="U6" s="49">
        <v>0</v>
      </c>
      <c r="V6" s="35">
        <f t="shared" ref="V6:V69" si="8">MAX(S6:T6)</f>
        <v>-0.13255759749631207</v>
      </c>
      <c r="XFC6" s="1">
        <v>0</v>
      </c>
    </row>
    <row r="7" spans="1:22 16383:16383" x14ac:dyDescent="0.25">
      <c r="A7">
        <f>IF(K7="BUY",MAX($A$5:A6)+1,0)</f>
        <v>0</v>
      </c>
      <c r="B7" s="4" t="s">
        <v>11</v>
      </c>
      <c r="C7" s="19" t="str">
        <f>IFERROR(VLOOKUP(B7,'[1]Valuation Sheet'!$B:$W,7,FALSE),"")</f>
        <v>49.00</v>
      </c>
      <c r="D7" s="20">
        <f>IFERROR(VLOOKUP(B7,'[1]Business Score'!$A:$O,15,FALSE),"")</f>
        <v>8.9126322189724441</v>
      </c>
      <c r="E7" s="20">
        <f>IFERROR(C7/VLOOKUP(B7,'[1]Business Score'!$A:$Q,17,FALSE),"")</f>
        <v>29.161993491564679</v>
      </c>
      <c r="F7" s="21">
        <f>IFERROR(VLOOKUP(B7,'[1]Valuation Sheet'!$B:$W,2,FALSE),"")</f>
        <v>6.6974646533989937</v>
      </c>
      <c r="G7" s="20">
        <f>IF(IFERROR(VLOOKUP(B7,'[1]Valuation Sheet'!$B:$W,5,FALSE),"")&lt;0.2,0.2,IFERROR(VLOOKUP(B7,'[1]Valuation Sheet'!$B:$W,5,FALSE),""))</f>
        <v>29.417864291547101</v>
      </c>
      <c r="H7" s="20">
        <f>IF(IFERROR(VLOOKUP(B7,'[1]Valuation Sheet'!$B:$W,4,FALSE),"")&lt;0.2,0.2,IFERROR(VLOOKUP(B7,'[1]Valuation Sheet'!$B:$W,4,FALSE),""))</f>
        <v>54.222095782221778</v>
      </c>
      <c r="I7" s="20">
        <f t="shared" ref="I7:I70" si="9">IF(D7*N7&lt;0,,D7*N7)</f>
        <v>94.992814501251743</v>
      </c>
      <c r="J7" s="3" t="str">
        <f>VLOOKUP(B7,'[1]Valuation Sheet'!$B:$W,8,FALSE)</f>
        <v>OVERPRICED</v>
      </c>
      <c r="K7" s="15" t="str">
        <f t="shared" si="2"/>
        <v/>
      </c>
      <c r="L7" s="16">
        <f t="shared" si="3"/>
        <v>5.4978146518480839</v>
      </c>
      <c r="M7" s="20">
        <f t="shared" si="4"/>
        <v>7.3162013591415187</v>
      </c>
      <c r="N7" s="20">
        <f>VLOOKUP(B7,'[1]Business Score'!$A:$BU,73,)</f>
        <v>10.658222191536101</v>
      </c>
      <c r="O7" s="20">
        <f>IFERROR(C7/E7,"")</f>
        <v>1.6802692180208327</v>
      </c>
      <c r="P7" s="18">
        <f t="shared" si="0"/>
        <v>6.1265306122448973E-2</v>
      </c>
      <c r="Q7" s="42">
        <f>VLOOKUP(B7,'[1]Valuation Sheet'!$B:$W,21,FALSE)</f>
        <v>0.10657338331064858</v>
      </c>
      <c r="R7" s="43">
        <f t="shared" si="5"/>
        <v>0.93862886737248452</v>
      </c>
      <c r="S7" s="22">
        <f t="shared" si="6"/>
        <v>2.1314676662129717E-2</v>
      </c>
      <c r="T7" s="3">
        <f t="shared" si="7"/>
        <v>0.1877257734744969</v>
      </c>
      <c r="U7" s="49">
        <f t="shared" ref="U7:U69" si="10">MIN(S7:T7)</f>
        <v>2.1314676662129717E-2</v>
      </c>
      <c r="V7" s="35">
        <f t="shared" si="8"/>
        <v>0.1877257734744969</v>
      </c>
      <c r="XFC7" s="1">
        <v>3.0019999999999998</v>
      </c>
    </row>
    <row r="8" spans="1:22 16383:16383" x14ac:dyDescent="0.25">
      <c r="A8">
        <f>IF(K8="BUY",MAX($A$5:A7)+1,0)</f>
        <v>1</v>
      </c>
      <c r="B8" s="4" t="s">
        <v>12</v>
      </c>
      <c r="C8" s="19" t="str">
        <f>IFERROR(VLOOKUP(B8,'[1]Valuation Sheet'!$B:$W,7,FALSE),"")</f>
        <v>44.80</v>
      </c>
      <c r="D8" s="20">
        <f>IFERROR(VLOOKUP(B8,'[1]Business Score'!$A:$O,15,FALSE),"")</f>
        <v>7.0404773333333335</v>
      </c>
      <c r="E8" s="20">
        <f>IFERROR(C8/VLOOKUP(B8,'[1]Business Score'!$A:$Q,17,FALSE),"")</f>
        <v>79.260530000000003</v>
      </c>
      <c r="F8" s="21">
        <f>IFERROR(VLOOKUP(B8,'[1]Valuation Sheet'!$B:$W,2,FALSE),"")</f>
        <v>15.200519085959144</v>
      </c>
      <c r="G8" s="20">
        <f>IF(IFERROR(VLOOKUP(B8,'[1]Valuation Sheet'!$B:$W,5,FALSE),"")&lt;0.2,0.2,IFERROR(VLOOKUP(B8,'[1]Valuation Sheet'!$B:$W,5,FALSE),""))</f>
        <v>70.046289774715277</v>
      </c>
      <c r="H8" s="20">
        <f>IF(IFERROR(VLOOKUP(B8,'[1]Valuation Sheet'!$B:$W,4,FALSE),"")&lt;0.2,0.2,IFERROR(VLOOKUP(B8,'[1]Valuation Sheet'!$B:$W,4,FALSE),""))</f>
        <v>129.10715052979572</v>
      </c>
      <c r="I8" s="20">
        <f t="shared" si="9"/>
        <v>47.742979684988121</v>
      </c>
      <c r="J8" s="3" t="str">
        <f>VLOOKUP(B8,'[1]Valuation Sheet'!$B:$W,8,FALSE)</f>
        <v>UNDERPRICED</v>
      </c>
      <c r="K8" s="15" t="str">
        <f t="shared" si="2"/>
        <v>BUY</v>
      </c>
      <c r="L8" s="16">
        <f t="shared" si="3"/>
        <v>6.3632049190604114</v>
      </c>
      <c r="M8" s="20">
        <f t="shared" si="4"/>
        <v>2.9472677707027888</v>
      </c>
      <c r="N8" s="20">
        <f>VLOOKUP(B8,'[1]Business Score'!$A:$BU,73,)</f>
        <v>6.7812134638865569</v>
      </c>
      <c r="O8" s="20">
        <f>IFERROR(C8/E8,"")</f>
        <v>0.56522458277783405</v>
      </c>
      <c r="P8" s="18">
        <f t="shared" si="0"/>
        <v>4.4624999999999998E-2</v>
      </c>
      <c r="Q8" s="42">
        <f>VLOOKUP(B8,'[1]Valuation Sheet'!$B:$W,21,FALSE)</f>
        <v>1.8818560386115117</v>
      </c>
      <c r="R8" s="43">
        <f t="shared" si="5"/>
        <v>6.5691510825627741E-2</v>
      </c>
      <c r="S8" s="22">
        <f t="shared" si="6"/>
        <v>0.37637120772230237</v>
      </c>
      <c r="T8" s="3">
        <f t="shared" si="7"/>
        <v>1.3138302165125548E-2</v>
      </c>
      <c r="U8" s="49">
        <f t="shared" si="10"/>
        <v>1.3138302165125548E-2</v>
      </c>
      <c r="V8" s="35">
        <f t="shared" si="8"/>
        <v>0.37637120772230237</v>
      </c>
      <c r="XFC8" s="1">
        <v>1.9991999999999999</v>
      </c>
    </row>
    <row r="9" spans="1:22 16383:16383" x14ac:dyDescent="0.25">
      <c r="A9">
        <f>IF(K9="BUY",MAX($A$5:A8)+1,0)</f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tr">
        <f t="shared" si="0"/>
        <v/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f>IF(K10="BUY",MAX($A$5:A9)+1,0)</f>
        <v>2</v>
      </c>
      <c r="B10" s="4" t="s">
        <v>14</v>
      </c>
      <c r="C10" s="19" t="str">
        <f>IFERROR(VLOOKUP(B10,'[1]Valuation Sheet'!$B:$W,7,FALSE),"")</f>
        <v>2.40</v>
      </c>
      <c r="D10" s="20">
        <f>IFERROR(VLOOKUP(B10,'[1]Business Score'!$A:$O,15,FALSE),"")</f>
        <v>0.31064012345679054</v>
      </c>
      <c r="E10" s="20">
        <f>IFERROR(C10/VLOOKUP(B10,'[1]Business Score'!$A:$Q,17,FALSE),"")</f>
        <v>4.0036973725862612</v>
      </c>
      <c r="F10" s="21">
        <f>IFERROR(VLOOKUP(B10,'[1]Valuation Sheet'!$B:$W,2,FALSE),"")</f>
        <v>0.47921454728006996</v>
      </c>
      <c r="G10" s="20">
        <f>IF(IFERROR(VLOOKUP(B10,'[1]Valuation Sheet'!$B:$W,5,FALSE),"")&lt;0.2,0.2,IFERROR(VLOOKUP(B10,'[1]Valuation Sheet'!$B:$W,5,FALSE),""))</f>
        <v>2.7189519896076009</v>
      </c>
      <c r="H10" s="20">
        <f>IF(IFERROR(VLOOKUP(B10,'[1]Valuation Sheet'!$B:$W,4,FALSE),"")&lt;0.2,0.2,IFERROR(VLOOKUP(B10,'[1]Valuation Sheet'!$B:$W,4,FALSE),""))</f>
        <v>5.0114880450423254</v>
      </c>
      <c r="I10" s="20">
        <f t="shared" si="9"/>
        <v>3.6072740022089191</v>
      </c>
      <c r="J10" s="3" t="str">
        <f>VLOOKUP(B10,'[1]Valuation Sheet'!$B:$W,8,FALSE)</f>
        <v>FAIRLY PRICED</v>
      </c>
      <c r="K10" s="15" t="str">
        <f t="shared" si="2"/>
        <v>BUY</v>
      </c>
      <c r="L10" s="16">
        <f t="shared" ref="L10" si="11">IFERROR(C10/D10,"")</f>
        <v>7.7259819925800262</v>
      </c>
      <c r="M10" s="20">
        <f t="shared" ref="M10" si="12">IFERROR(C10/F10,"")</f>
        <v>5.0081952094775515</v>
      </c>
      <c r="N10" s="20">
        <f>VLOOKUP(B10,'[1]Business Score'!$A:$BU,73,)</f>
        <v>11.612389159736747</v>
      </c>
      <c r="O10" s="20">
        <f>IFERROR(C10/E10,"")</f>
        <v>0.599445906284789</v>
      </c>
      <c r="P10" s="18">
        <f t="shared" si="0"/>
        <v>0.10412499999999998</v>
      </c>
      <c r="Q10" s="42">
        <f>VLOOKUP(B10,'[1]Valuation Sheet'!$B:$W,21,FALSE)</f>
        <v>1.0881200187676359</v>
      </c>
      <c r="R10" s="43">
        <f t="shared" si="5"/>
        <v>0.50303083425371642</v>
      </c>
      <c r="S10" s="22">
        <f t="shared" ref="S10:S72" si="13">IFERROR(Q10/5,"")</f>
        <v>0.21762400375352717</v>
      </c>
      <c r="T10" s="3">
        <f t="shared" ref="T10:T72" si="14">IFERROR(R10/5,"")</f>
        <v>0.10060616685074328</v>
      </c>
      <c r="U10" s="49">
        <f t="shared" si="10"/>
        <v>0.10060616685074328</v>
      </c>
      <c r="V10" s="35">
        <f t="shared" si="8"/>
        <v>0.21762400375352717</v>
      </c>
      <c r="XFC10" s="1">
        <v>0.24989999999999996</v>
      </c>
    </row>
    <row r="11" spans="1:22 16383:16383" x14ac:dyDescent="0.25">
      <c r="A11">
        <f>IF(K11="BUY",MAX($A$5:A10)+1,0)</f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tr">
        <f t="shared" si="0"/>
        <v/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f>IF(K12="BUY",MAX($A$5:A11)+1,0)</f>
        <v>3</v>
      </c>
      <c r="B12" s="4" t="s">
        <v>16</v>
      </c>
      <c r="C12" s="19" t="str">
        <f>IFERROR(VLOOKUP(B12,'[1]Valuation Sheet'!$B:$W,7,FALSE),"")</f>
        <v>6.50</v>
      </c>
      <c r="D12" s="20">
        <f>IFERROR(VLOOKUP(B12,'[1]Business Score'!$A:$O,15,FALSE),"")</f>
        <v>2.6717605344585071</v>
      </c>
      <c r="E12" s="20">
        <f>IFERROR(C12/VLOOKUP(B12,'[1]Business Score'!$A:$Q,17,FALSE),"")</f>
        <v>17.864823437984221</v>
      </c>
      <c r="F12" s="21">
        <f>IFERROR(VLOOKUP(B12,'[1]Valuation Sheet'!$B:$W,2,FALSE),"")</f>
        <v>2.8073081140410721</v>
      </c>
      <c r="G12" s="20">
        <f>IF(IFERROR(VLOOKUP(B12,'[1]Valuation Sheet'!$B:$W,5,FALSE),"")&lt;0.2,0.2,IFERROR(VLOOKUP(B12,'[1]Valuation Sheet'!$B:$W,5,FALSE),""))</f>
        <v>13.509939419075531</v>
      </c>
      <c r="H12" s="20">
        <f>IF(IFERROR(VLOOKUP(B12,'[1]Valuation Sheet'!$B:$W,4,FALSE),"")&lt;0.2,0.2,IFERROR(VLOOKUP(B12,'[1]Valuation Sheet'!$B:$W,4,FALSE),""))</f>
        <v>24.901101654874843</v>
      </c>
      <c r="I12" s="20">
        <f t="shared" si="9"/>
        <v>9.67628207448913</v>
      </c>
      <c r="J12" s="3" t="str">
        <f>VLOOKUP(B12,'[1]Valuation Sheet'!$B:$W,8,FALSE)</f>
        <v>UNDERPRICED</v>
      </c>
      <c r="K12" s="15" t="str">
        <f t="shared" si="2"/>
        <v>BUY</v>
      </c>
      <c r="L12" s="16">
        <f t="shared" ref="L12" si="15">IFERROR(C12/D12,"")</f>
        <v>2.4328527636244064</v>
      </c>
      <c r="M12" s="20">
        <f t="shared" ref="M12" si="16">IFERROR(C12/F12,"")</f>
        <v>2.3153853214363993</v>
      </c>
      <c r="N12" s="20">
        <f>VLOOKUP(B12,'[1]Business Score'!$A:$BU,73,)</f>
        <v>3.621687628696951</v>
      </c>
      <c r="O12" s="20">
        <f t="shared" ref="O12:O23" si="17">IFERROR(C12/E12,"")</f>
        <v>0.36384350635000889</v>
      </c>
      <c r="P12" s="18">
        <f t="shared" si="0"/>
        <v>7.4633846153846176E-2</v>
      </c>
      <c r="Q12" s="42">
        <f>VLOOKUP(B12,'[1]Valuation Sheet'!$B:$W,21,FALSE)</f>
        <v>2.8309387161345914</v>
      </c>
      <c r="R12" s="43">
        <f t="shared" si="5"/>
        <v>0.48865878069063529</v>
      </c>
      <c r="S12" s="22">
        <f t="shared" si="13"/>
        <v>0.56618774322691823</v>
      </c>
      <c r="T12" s="3">
        <f t="shared" si="14"/>
        <v>9.7731756138127054E-2</v>
      </c>
      <c r="U12" s="49">
        <f t="shared" si="10"/>
        <v>9.7731756138127054E-2</v>
      </c>
      <c r="V12" s="35">
        <f t="shared" si="8"/>
        <v>0.56618774322691823</v>
      </c>
      <c r="XFC12" s="1">
        <v>0.48512000000000011</v>
      </c>
    </row>
    <row r="13" spans="1:22 16383:16383" x14ac:dyDescent="0.25">
      <c r="A13">
        <f>IF(K13="BUY",MAX($A$5:A12)+1,0)</f>
        <v>4</v>
      </c>
      <c r="B13" s="4" t="s">
        <v>17</v>
      </c>
      <c r="C13" s="19" t="str">
        <f>IFERROR(VLOOKUP(B13,'[1]Valuation Sheet'!$B:$W,7,FALSE),"")</f>
        <v>6.25</v>
      </c>
      <c r="D13" s="20">
        <f>IFERROR(VLOOKUP(B13,'[1]Business Score'!$A:$O,15,FALSE),"")</f>
        <v>4.1313735948241002</v>
      </c>
      <c r="E13" s="20">
        <f>IFERROR(C13/VLOOKUP(B13,'[1]Business Score'!$A:$Q,17,FALSE),"")</f>
        <v>26.479351078954295</v>
      </c>
      <c r="F13" s="21">
        <f>IFERROR(VLOOKUP(B13,'[1]Valuation Sheet'!$B:$W,2,FALSE),"")</f>
        <v>2.0399064983568334</v>
      </c>
      <c r="G13" s="20">
        <f>IF(IFERROR(VLOOKUP(B13,'[1]Valuation Sheet'!$B:$W,5,FALSE),"")&lt;0.2,0.2,IFERROR(VLOOKUP(B13,'[1]Valuation Sheet'!$B:$W,5,FALSE),""))</f>
        <v>12.77426286828193</v>
      </c>
      <c r="H13" s="20">
        <f>IF(IFERROR(VLOOKUP(B13,'[1]Valuation Sheet'!$B:$W,4,FALSE),"")&lt;0.2,0.2,IFERROR(VLOOKUP(B13,'[1]Valuation Sheet'!$B:$W,4,FALSE),""))</f>
        <v>23.54512543557713</v>
      </c>
      <c r="I13" s="20">
        <f t="shared" si="9"/>
        <v>25.395436614469602</v>
      </c>
      <c r="J13" s="3" t="str">
        <f>VLOOKUP(B13,'[1]Valuation Sheet'!$B:$W,8,FALSE)</f>
        <v>UNDERPRICED</v>
      </c>
      <c r="K13" s="15" t="str">
        <f t="shared" si="2"/>
        <v>BUY</v>
      </c>
      <c r="L13" s="16">
        <f t="shared" ref="L13:L23" si="18">IFERROR(C13/D13,"")</f>
        <v>1.5128140451471574</v>
      </c>
      <c r="M13" s="20">
        <f t="shared" ref="M13:M23" si="19">IFERROR(C13/F13,"")</f>
        <v>3.0638659198519353</v>
      </c>
      <c r="N13" s="20">
        <f>VLOOKUP(B13,'[1]Business Score'!$A:$BU,73,)</f>
        <v>6.1469717108822381</v>
      </c>
      <c r="O13" s="20">
        <f t="shared" si="17"/>
        <v>0.23603297457570555</v>
      </c>
      <c r="P13" s="18">
        <f t="shared" si="0"/>
        <v>0</v>
      </c>
      <c r="Q13" s="42">
        <f>VLOOKUP(B13,'[1]Valuation Sheet'!$B:$W,21,FALSE)</f>
        <v>2.7672200696923408</v>
      </c>
      <c r="R13" s="43">
        <f t="shared" si="5"/>
        <v>3.0632698583151363</v>
      </c>
      <c r="S13" s="22">
        <f t="shared" si="13"/>
        <v>0.5534440139384682</v>
      </c>
      <c r="T13" s="3">
        <f t="shared" si="14"/>
        <v>0.61265397166302726</v>
      </c>
      <c r="U13" s="49">
        <f t="shared" si="10"/>
        <v>0.5534440139384682</v>
      </c>
      <c r="V13" s="35">
        <f t="shared" si="8"/>
        <v>0.61265397166302726</v>
      </c>
      <c r="XFC13" s="1">
        <v>0</v>
      </c>
    </row>
    <row r="14" spans="1:22 16383:16383" x14ac:dyDescent="0.25">
      <c r="A14">
        <f>IF(K14="BUY",MAX($A$5:A13)+1,0)</f>
        <v>5</v>
      </c>
      <c r="B14" s="4" t="s">
        <v>18</v>
      </c>
      <c r="C14" s="19" t="str">
        <f>IFERROR(VLOOKUP(B14,'[1]Valuation Sheet'!$B:$W,7,FALSE),"")</f>
        <v>5.00</v>
      </c>
      <c r="D14" s="20">
        <f>IFERROR(VLOOKUP(B14,'[1]Business Score'!$A:$O,15,FALSE),"")</f>
        <v>1.6641782729805015</v>
      </c>
      <c r="E14" s="20">
        <f>IFERROR(C14/VLOOKUP(B14,'[1]Business Score'!$A:$Q,17,FALSE),"")</f>
        <v>16.066579871624079</v>
      </c>
      <c r="F14" s="21">
        <f>IFERROR(VLOOKUP(B14,'[1]Valuation Sheet'!$B:$W,2,FALSE),"")</f>
        <v>1.7087736427240814</v>
      </c>
      <c r="G14" s="20">
        <f>IF(IFERROR(VLOOKUP(B14,'[1]Valuation Sheet'!$B:$W,5,FALSE),"")&lt;0.2,0.2,IFERROR(VLOOKUP(B14,'[1]Valuation Sheet'!$B:$W,5,FALSE),""))</f>
        <v>10.008473424480313</v>
      </c>
      <c r="H14" s="20">
        <f>IF(IFERROR(VLOOKUP(B14,'[1]Valuation Sheet'!$B:$W,4,FALSE),"")&lt;0.2,0.2,IFERROR(VLOOKUP(B14,'[1]Valuation Sheet'!$B:$W,4,FALSE),""))</f>
        <v>18.447308046489489</v>
      </c>
      <c r="I14" s="20">
        <f t="shared" si="9"/>
        <v>15.970521865128239</v>
      </c>
      <c r="J14" s="3" t="str">
        <f>VLOOKUP(B14,'[1]Valuation Sheet'!$B:$W,8,FALSE)</f>
        <v>UNDERPRICED</v>
      </c>
      <c r="K14" s="15" t="str">
        <f t="shared" si="2"/>
        <v>BUY</v>
      </c>
      <c r="L14" s="16">
        <f t="shared" si="18"/>
        <v>3.0044858061060524</v>
      </c>
      <c r="M14" s="20">
        <f t="shared" si="19"/>
        <v>2.9260750956043151</v>
      </c>
      <c r="N14" s="20">
        <f>VLOOKUP(B14,'[1]Business Score'!$A:$BU,73,)</f>
        <v>9.5966412519768305</v>
      </c>
      <c r="O14" s="20">
        <f t="shared" si="17"/>
        <v>0.31120500068783952</v>
      </c>
      <c r="P14" s="18">
        <f t="shared" si="0"/>
        <v>4.9691999999999993E-2</v>
      </c>
      <c r="Q14" s="42">
        <f>VLOOKUP(B14,'[1]Valuation Sheet'!$B:$W,21,FALSE)</f>
        <v>2.689461609297898</v>
      </c>
      <c r="R14" s="43">
        <f t="shared" si="5"/>
        <v>2.194104373025648</v>
      </c>
      <c r="S14" s="22">
        <f t="shared" si="13"/>
        <v>0.53789232185957958</v>
      </c>
      <c r="T14" s="3">
        <f t="shared" si="14"/>
        <v>0.43882087460512958</v>
      </c>
      <c r="U14" s="49">
        <f t="shared" si="10"/>
        <v>0.43882087460512958</v>
      </c>
      <c r="V14" s="35">
        <f t="shared" si="8"/>
        <v>0.53789232185957958</v>
      </c>
      <c r="XFC14" s="1">
        <v>0.24845999999999996</v>
      </c>
    </row>
    <row r="15" spans="1:22 16383:16383" x14ac:dyDescent="0.25">
      <c r="A15">
        <f>IF(K15="BUY",MAX($A$5:A14)+1,0)</f>
        <v>6</v>
      </c>
      <c r="B15" s="4" t="s">
        <v>19</v>
      </c>
      <c r="C15" s="19" t="str">
        <f>IFERROR(VLOOKUP(B15,'[1]Valuation Sheet'!$B:$W,7,FALSE),"")</f>
        <v>1.70</v>
      </c>
      <c r="D15" s="20">
        <f>IFERROR(VLOOKUP(B15,'[1]Business Score'!$A:$O,15,FALSE),"")</f>
        <v>0.75613777777777902</v>
      </c>
      <c r="E15" s="20">
        <f>IFERROR(C15/VLOOKUP(B15,'[1]Business Score'!$A:$Q,17,FALSE),"")</f>
        <v>11.052128469627784</v>
      </c>
      <c r="F15" s="21">
        <f>IFERROR(VLOOKUP(B15,'[1]Valuation Sheet'!$B:$W,2,FALSE),"")</f>
        <v>0.74316599165087716</v>
      </c>
      <c r="G15" s="20">
        <f>IF(IFERROR(VLOOKUP(B15,'[1]Valuation Sheet'!$B:$W,5,FALSE),"")&lt;0.2,0.2,IFERROR(VLOOKUP(B15,'[1]Valuation Sheet'!$B:$W,5,FALSE),""))</f>
        <v>5.4663216741579106</v>
      </c>
      <c r="H15" s="20">
        <f>IF(IFERROR(VLOOKUP(B15,'[1]Valuation Sheet'!$B:$W,4,FALSE),"")&lt;0.2,0.2,IFERROR(VLOOKUP(B15,'[1]Valuation Sheet'!$B:$W,4,FALSE),""))</f>
        <v>10.075354704719032</v>
      </c>
      <c r="I15" s="20">
        <f t="shared" si="9"/>
        <v>3.1274740176596922</v>
      </c>
      <c r="J15" s="3" t="str">
        <f>VLOOKUP(B15,'[1]Valuation Sheet'!$B:$W,8,FALSE)</f>
        <v>UNDERPRICED</v>
      </c>
      <c r="K15" s="15" t="str">
        <f t="shared" si="2"/>
        <v>BUY</v>
      </c>
      <c r="L15" s="16">
        <f t="shared" si="18"/>
        <v>2.2482675115058357</v>
      </c>
      <c r="M15" s="20">
        <f t="shared" si="19"/>
        <v>2.2875104876954895</v>
      </c>
      <c r="N15" s="20">
        <f>VLOOKUP(B15,'[1]Business Score'!$A:$BU,73,)</f>
        <v>4.1361166041075972</v>
      </c>
      <c r="O15" s="20">
        <f t="shared" si="17"/>
        <v>0.15381652544772248</v>
      </c>
      <c r="P15" s="18">
        <f t="shared" si="0"/>
        <v>5.8844117647058818E-2</v>
      </c>
      <c r="Q15" s="42">
        <f>VLOOKUP(B15,'[1]Valuation Sheet'!$B:$W,21,FALSE)</f>
        <v>4.9266792380700188</v>
      </c>
      <c r="R15" s="43">
        <f t="shared" si="5"/>
        <v>0.83969059862334849</v>
      </c>
      <c r="S15" s="22">
        <f t="shared" si="13"/>
        <v>0.98533584761400372</v>
      </c>
      <c r="T15" s="3">
        <f t="shared" si="14"/>
        <v>0.16793811972466971</v>
      </c>
      <c r="U15" s="49">
        <f t="shared" si="10"/>
        <v>0.16793811972466971</v>
      </c>
      <c r="V15" s="35">
        <f t="shared" si="8"/>
        <v>0.98533584761400372</v>
      </c>
      <c r="XFC15" s="1">
        <v>0.10003499999999999</v>
      </c>
    </row>
    <row r="16" spans="1:22 16383:16383" x14ac:dyDescent="0.25">
      <c r="A16">
        <f>IF(K16="BUY",MAX($A$5:A15)+1,0)</f>
        <v>7</v>
      </c>
      <c r="B16" s="4" t="s">
        <v>20</v>
      </c>
      <c r="C16" s="19" t="str">
        <f>IFERROR(VLOOKUP(B16,'[1]Valuation Sheet'!$B:$W,7,FALSE),"")</f>
        <v>1.57</v>
      </c>
      <c r="D16" s="20">
        <f>IFERROR(VLOOKUP(B16,'[1]Business Score'!$A:$O,15,FALSE),"")</f>
        <v>0.79137038315498787</v>
      </c>
      <c r="E16" s="20">
        <f>IFERROR(C16/VLOOKUP(B16,'[1]Business Score'!$A:$Q,17,FALSE),"")</f>
        <v>7.5258424971645548</v>
      </c>
      <c r="F16" s="21">
        <f>IFERROR(VLOOKUP(B16,'[1]Valuation Sheet'!$B:$W,2,FALSE),"")</f>
        <v>0.68564039263203647</v>
      </c>
      <c r="G16" s="20">
        <f>IF(IFERROR(VLOOKUP(B16,'[1]Valuation Sheet'!$B:$W,5,FALSE),"")&lt;0.2,0.2,IFERROR(VLOOKUP(B16,'[1]Valuation Sheet'!$B:$W,5,FALSE),""))</f>
        <v>4.2994067827888536</v>
      </c>
      <c r="H16" s="20">
        <f>IF(IFERROR(VLOOKUP(B16,'[1]Valuation Sheet'!$B:$W,4,FALSE),"")&lt;0.2,0.2,IFERROR(VLOOKUP(B16,'[1]Valuation Sheet'!$B:$W,4,FALSE),""))</f>
        <v>7.9245333404470308</v>
      </c>
      <c r="I16" s="20">
        <f t="shared" si="9"/>
        <v>2.4892128598343874</v>
      </c>
      <c r="J16" s="3" t="str">
        <f>VLOOKUP(B16,'[1]Valuation Sheet'!$B:$W,8,FALSE)</f>
        <v>UNDERPRICED</v>
      </c>
      <c r="K16" s="15" t="str">
        <f t="shared" si="2"/>
        <v>BUY</v>
      </c>
      <c r="L16" s="16">
        <f t="shared" si="18"/>
        <v>1.9839003751199513</v>
      </c>
      <c r="M16" s="20">
        <f t="shared" si="19"/>
        <v>2.289830087129324</v>
      </c>
      <c r="N16" s="20">
        <f>VLOOKUP(B16,'[1]Business Score'!$A:$BU,73,)</f>
        <v>3.145446067757228</v>
      </c>
      <c r="O16" s="20">
        <f t="shared" si="17"/>
        <v>0.20861451732367706</v>
      </c>
      <c r="P16" s="18">
        <f t="shared" si="0"/>
        <v>7.036624203821655E-2</v>
      </c>
      <c r="Q16" s="42">
        <f>VLOOKUP(B16,'[1]Valuation Sheet'!$B:$W,21,FALSE)</f>
        <v>4.0474734652528861</v>
      </c>
      <c r="R16" s="43">
        <f t="shared" si="5"/>
        <v>0.58548589798368611</v>
      </c>
      <c r="S16" s="22">
        <f t="shared" si="13"/>
        <v>0.8094946930505772</v>
      </c>
      <c r="T16" s="3">
        <f t="shared" si="14"/>
        <v>0.11709717959673722</v>
      </c>
      <c r="U16" s="49">
        <f t="shared" si="10"/>
        <v>0.11709717959673722</v>
      </c>
      <c r="V16" s="35">
        <f t="shared" si="8"/>
        <v>0.8094946930505772</v>
      </c>
      <c r="XFC16" s="1">
        <v>0.11047499999999999</v>
      </c>
    </row>
    <row r="17" spans="1:22 16383:16383" x14ac:dyDescent="0.25">
      <c r="A17">
        <f>IF(K17="BUY",MAX($A$5:A16)+1,0)</f>
        <v>0</v>
      </c>
      <c r="B17" s="4" t="s">
        <v>21</v>
      </c>
      <c r="C17" s="19" t="str">
        <f>IFERROR(VLOOKUP(B17,'[1]Valuation Sheet'!$B:$W,7,FALSE),"")</f>
        <v>26.40</v>
      </c>
      <c r="D17" s="20">
        <f>IFERROR(VLOOKUP(B17,'[1]Business Score'!$A:$O,15,FALSE),"")</f>
        <v>6.2738564050288845</v>
      </c>
      <c r="E17" s="20">
        <f>IFERROR(C17/VLOOKUP(B17,'[1]Business Score'!$A:$Q,17,FALSE),"")</f>
        <v>18.613090195659275</v>
      </c>
      <c r="F17" s="21">
        <f>IFERROR(VLOOKUP(B17,'[1]Valuation Sheet'!$B:$W,2,FALSE),"")</f>
        <v>5.3430913170867429</v>
      </c>
      <c r="G17" s="20">
        <f>IF(IFERROR(VLOOKUP(B17,'[1]Valuation Sheet'!$B:$W,5,FALSE),"")&lt;0.2,0.2,IFERROR(VLOOKUP(B17,'[1]Valuation Sheet'!$B:$W,5,FALSE),""))</f>
        <v>20.94029326150326</v>
      </c>
      <c r="H17" s="20">
        <f>IF(IFERROR(VLOOKUP(B17,'[1]Valuation Sheet'!$B:$W,4,FALSE),"")&lt;0.2,0.2,IFERROR(VLOOKUP(B17,'[1]Valuation Sheet'!$B:$W,4,FALSE),""))</f>
        <v>38.596499585433719</v>
      </c>
      <c r="I17" s="20">
        <f t="shared" si="9"/>
        <v>28.262113920049586</v>
      </c>
      <c r="J17" s="3" t="str">
        <f>VLOOKUP(B17,'[1]Valuation Sheet'!$B:$W,8,FALSE)</f>
        <v>FAIRLY PRICED</v>
      </c>
      <c r="K17" s="15" t="str">
        <f t="shared" si="2"/>
        <v/>
      </c>
      <c r="L17" s="16">
        <f t="shared" si="18"/>
        <v>4.2079381955313426</v>
      </c>
      <c r="M17" s="20">
        <f t="shared" si="19"/>
        <v>4.940959911273664</v>
      </c>
      <c r="N17" s="20">
        <f>VLOOKUP(B17,'[1]Business Score'!$A:$BU,73,)</f>
        <v>4.5047435094937383</v>
      </c>
      <c r="O17" s="20">
        <f t="shared" si="17"/>
        <v>1.4183566362428466</v>
      </c>
      <c r="P17" s="18">
        <f t="shared" si="0"/>
        <v>0.10369318181818182</v>
      </c>
      <c r="Q17" s="42">
        <f>VLOOKUP(B17,'[1]Valuation Sheet'!$B:$W,21,FALSE)</f>
        <v>0.46198862066036828</v>
      </c>
      <c r="R17" s="43">
        <f t="shared" si="5"/>
        <v>7.0534618183696551E-2</v>
      </c>
      <c r="S17" s="22">
        <f t="shared" si="13"/>
        <v>9.2397724132073658E-2</v>
      </c>
      <c r="T17" s="3">
        <f t="shared" si="14"/>
        <v>1.4106923636739311E-2</v>
      </c>
      <c r="U17" s="49">
        <f t="shared" si="10"/>
        <v>1.4106923636739311E-2</v>
      </c>
      <c r="V17" s="35">
        <f t="shared" si="8"/>
        <v>9.2397724132073658E-2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tr">
        <f>IFERROR(VLOOKUP(B18,'[1]Valuation Sheet'!$B:$W,7,FALSE),"")</f>
        <v>34.00</v>
      </c>
      <c r="D18" s="20">
        <f>IFERROR(VLOOKUP(B18,'[1]Business Score'!$A:$O,15,FALSE),"")</f>
        <v>7.26953125</v>
      </c>
      <c r="E18" s="20">
        <f>IFERROR(C18/VLOOKUP(B18,'[1]Business Score'!$A:$Q,17,FALSE),"")</f>
        <v>23.200272184766767</v>
      </c>
      <c r="F18" s="21">
        <f>IFERROR(VLOOKUP(B18,'[1]Valuation Sheet'!$B:$W,2,FALSE),"")</f>
        <v>4.9080345703689732</v>
      </c>
      <c r="G18" s="20">
        <f>IF(IFERROR(VLOOKUP(B18,'[1]Valuation Sheet'!$B:$W,5,FALSE),"")&lt;0.2,0.2,IFERROR(VLOOKUP(B18,'[1]Valuation Sheet'!$B:$W,5,FALSE),""))</f>
        <v>19.6632337583723</v>
      </c>
      <c r="H18" s="20">
        <f>IF(IFERROR(VLOOKUP(B18,'[1]Valuation Sheet'!$B:$W,4,FALSE),"")&lt;0.2,0.2,IFERROR(VLOOKUP(B18,'[1]Valuation Sheet'!$B:$W,4,FALSE),""))</f>
        <v>36.242663086219864</v>
      </c>
      <c r="I18" s="20">
        <f t="shared" si="9"/>
        <v>56.591894643038451</v>
      </c>
      <c r="J18" s="3" t="str">
        <f>VLOOKUP(B18,'[1]Valuation Sheet'!$B:$W,8,FALSE)</f>
        <v>OVERPRICED</v>
      </c>
      <c r="K18" s="15" t="str">
        <f t="shared" si="2"/>
        <v/>
      </c>
      <c r="L18" s="16">
        <f t="shared" si="18"/>
        <v>4.6770553465878564</v>
      </c>
      <c r="M18" s="20">
        <f t="shared" si="19"/>
        <v>6.92741656818525</v>
      </c>
      <c r="N18" s="20">
        <f>VLOOKUP(B18,'[1]Business Score'!$A:$BU,73,)</f>
        <v>7.7848065709929299</v>
      </c>
      <c r="O18" s="20">
        <f t="shared" si="17"/>
        <v>1.4655000479832432</v>
      </c>
      <c r="P18" s="18">
        <f t="shared" si="0"/>
        <v>4.4648529411764712E-2</v>
      </c>
      <c r="Q18" s="42">
        <f>VLOOKUP(B18,'[1]Valuation Sheet'!$B:$W,21,FALSE)</f>
        <v>6.5960679006466627E-2</v>
      </c>
      <c r="R18" s="43">
        <f t="shared" si="5"/>
        <v>0.66446748950113088</v>
      </c>
      <c r="S18" s="22">
        <f t="shared" si="13"/>
        <v>1.3192135801293326E-2</v>
      </c>
      <c r="T18" s="3">
        <f t="shared" si="14"/>
        <v>0.13289349790022617</v>
      </c>
      <c r="U18" s="49">
        <f t="shared" si="10"/>
        <v>1.3192135801293326E-2</v>
      </c>
      <c r="V18" s="35">
        <f t="shared" si="8"/>
        <v>0.13289349790022617</v>
      </c>
      <c r="XFC18" s="1">
        <v>1.5180500000000001</v>
      </c>
    </row>
    <row r="19" spans="1:22 16383:16383" x14ac:dyDescent="0.25">
      <c r="A19">
        <f>IF(K19="BUY",MAX($A$5:A18)+1,0)</f>
        <v>0</v>
      </c>
      <c r="B19" s="4" t="s">
        <v>23</v>
      </c>
      <c r="C19" s="19" t="str">
        <f>IFERROR(VLOOKUP(B19,'[1]Valuation Sheet'!$B:$W,7,FALSE),"")</f>
        <v>2.40</v>
      </c>
      <c r="D19" s="20">
        <f>IFERROR(VLOOKUP(B19,'[1]Business Score'!$A:$O,15,FALSE),"")</f>
        <v>0.3201806182702327</v>
      </c>
      <c r="E19" s="20">
        <f>IFERROR(C19/VLOOKUP(B19,'[1]Business Score'!$A:$Q,17,FALSE),"")</f>
        <v>3.4692897208693916</v>
      </c>
      <c r="F19" s="21">
        <f>IFERROR(VLOOKUP(B19,'[1]Valuation Sheet'!$B:$W,2,FALSE),"")</f>
        <v>0.3884192570181717</v>
      </c>
      <c r="G19" s="20">
        <f>IF(IFERROR(VLOOKUP(B19,'[1]Valuation Sheet'!$B:$W,5,FALSE),"")&lt;0.2,0.2,IFERROR(VLOOKUP(B19,'[1]Valuation Sheet'!$B:$W,5,FALSE),""))</f>
        <v>2.2885014203348204</v>
      </c>
      <c r="H19" s="20">
        <f>IF(IFERROR(VLOOKUP(B19,'[1]Valuation Sheet'!$B:$W,4,FALSE),"")&lt;0.2,0.2,IFERROR(VLOOKUP(B19,'[1]Valuation Sheet'!$B:$W,4,FALSE),""))</f>
        <v>4.218094895719549</v>
      </c>
      <c r="I19" s="20">
        <f t="shared" si="9"/>
        <v>1.8471369145597925</v>
      </c>
      <c r="J19" s="3" t="str">
        <f>VLOOKUP(B19,'[1]Valuation Sheet'!$B:$W,8,FALSE)</f>
        <v>FAIRLY PRICED</v>
      </c>
      <c r="K19" s="15" t="str">
        <f t="shared" si="2"/>
        <v/>
      </c>
      <c r="L19" s="16">
        <f t="shared" si="18"/>
        <v>7.49576914732046</v>
      </c>
      <c r="M19" s="20">
        <f t="shared" si="19"/>
        <v>6.1788903527193524</v>
      </c>
      <c r="N19" s="20">
        <f>VLOOKUP(B19,'[1]Business Score'!$A:$BU,73,)</f>
        <v>5.7690466229308344</v>
      </c>
      <c r="O19" s="20">
        <f t="shared" si="17"/>
        <v>0.69178425357873208</v>
      </c>
      <c r="P19" s="18">
        <f t="shared" si="0"/>
        <v>8.3000000000000001E-3</v>
      </c>
      <c r="Q19" s="42">
        <f>VLOOKUP(B19,'[1]Valuation Sheet'!$B:$W,21,FALSE)</f>
        <v>0.75753953988314549</v>
      </c>
      <c r="R19" s="43">
        <f t="shared" si="5"/>
        <v>-0.23035961893341983</v>
      </c>
      <c r="S19" s="22">
        <f t="shared" si="13"/>
        <v>0.15150790797662911</v>
      </c>
      <c r="T19" s="3">
        <f t="shared" si="14"/>
        <v>-4.6071923786683969E-2</v>
      </c>
      <c r="U19" s="49">
        <f t="shared" si="10"/>
        <v>-4.6071923786683969E-2</v>
      </c>
      <c r="V19" s="35">
        <f t="shared" si="8"/>
        <v>0.15150790797662911</v>
      </c>
      <c r="XFC19" s="1">
        <v>1.992E-2</v>
      </c>
    </row>
    <row r="20" spans="1:22 16383:16383" x14ac:dyDescent="0.25">
      <c r="A20">
        <f>IF(K20="BUY",MAX($A$5:A19)+1,0)</f>
        <v>8</v>
      </c>
      <c r="B20" s="4" t="s">
        <v>24</v>
      </c>
      <c r="C20" s="19" t="str">
        <f>IFERROR(VLOOKUP(B20,'[1]Valuation Sheet'!$B:$W,7,FALSE),"")</f>
        <v>5.90</v>
      </c>
      <c r="D20" s="20">
        <f>IFERROR(VLOOKUP(B20,'[1]Business Score'!$A:$O,15,FALSE),"")</f>
        <v>2.2984502923976606</v>
      </c>
      <c r="E20" s="20">
        <f>IFERROR(C20/VLOOKUP(B20,'[1]Business Score'!$A:$Q,17,FALSE),"")</f>
        <v>15.764950558213718</v>
      </c>
      <c r="F20" s="21">
        <f>IFERROR(VLOOKUP(B20,'[1]Valuation Sheet'!$B:$W,2,FALSE),"")</f>
        <v>2.5161935428943871</v>
      </c>
      <c r="G20" s="20">
        <f>IF(IFERROR(VLOOKUP(B20,'[1]Valuation Sheet'!$B:$W,5,FALSE),"")&lt;0.2,0.2,IFERROR(VLOOKUP(B20,'[1]Valuation Sheet'!$B:$W,5,FALSE),""))</f>
        <v>12.16783791193089</v>
      </c>
      <c r="H20" s="20">
        <f>IF(IFERROR(VLOOKUP(B20,'[1]Valuation Sheet'!$B:$W,4,FALSE),"")&lt;0.2,0.2,IFERROR(VLOOKUP(B20,'[1]Valuation Sheet'!$B:$W,4,FALSE),""))</f>
        <v>22.427381749559657</v>
      </c>
      <c r="I20" s="20">
        <f t="shared" si="9"/>
        <v>7.8039583240214538</v>
      </c>
      <c r="J20" s="3" t="str">
        <f>VLOOKUP(B20,'[1]Valuation Sheet'!$B:$W,8,FALSE)</f>
        <v>UNDERPRICED</v>
      </c>
      <c r="K20" s="15" t="str">
        <f t="shared" si="2"/>
        <v>BUY</v>
      </c>
      <c r="L20" s="16">
        <f t="shared" si="18"/>
        <v>2.5669469640108389</v>
      </c>
      <c r="M20" s="20">
        <f t="shared" si="19"/>
        <v>2.3448116766141953</v>
      </c>
      <c r="N20" s="20">
        <f>VLOOKUP(B20,'[1]Business Score'!$A:$BU,73,)</f>
        <v>3.3953130723922009</v>
      </c>
      <c r="O20" s="20">
        <f t="shared" si="17"/>
        <v>0.37424792283449526</v>
      </c>
      <c r="P20" s="18">
        <f t="shared" si="0"/>
        <v>0.14410169491525421</v>
      </c>
      <c r="Q20" s="42">
        <f>VLOOKUP(B20,'[1]Valuation Sheet'!$B:$W,21,FALSE)</f>
        <v>2.801251143993162</v>
      </c>
      <c r="R20" s="43">
        <f t="shared" si="5"/>
        <v>0.32270480068160223</v>
      </c>
      <c r="S20" s="22">
        <f t="shared" si="13"/>
        <v>0.5602502287986324</v>
      </c>
      <c r="T20" s="3">
        <f t="shared" si="14"/>
        <v>6.4540960136320449E-2</v>
      </c>
      <c r="U20" s="49">
        <f t="shared" si="10"/>
        <v>6.4540960136320449E-2</v>
      </c>
      <c r="V20" s="35">
        <f t="shared" si="8"/>
        <v>0.5602502287986324</v>
      </c>
      <c r="XFC20" s="1">
        <v>0.85019999999999996</v>
      </c>
    </row>
    <row r="21" spans="1:22 16383:16383" x14ac:dyDescent="0.25">
      <c r="A21">
        <f>IF(K21="BUY",MAX($A$5:A20)+1,0)</f>
        <v>0</v>
      </c>
      <c r="B21" s="4" t="s">
        <v>25</v>
      </c>
      <c r="C21" s="19" t="str">
        <f>IFERROR(VLOOKUP(B21,'[1]Valuation Sheet'!$B:$W,7,FALSE),"")</f>
        <v>6.85</v>
      </c>
      <c r="D21" s="20">
        <f>IFERROR(VLOOKUP(B21,'[1]Business Score'!$A:$O,15,FALSE),"")</f>
        <v>0.63368818681318684</v>
      </c>
      <c r="E21" s="20">
        <f>IFERROR(C21/VLOOKUP(B21,'[1]Business Score'!$A:$Q,17,FALSE),"")</f>
        <v>7.5823155416012558</v>
      </c>
      <c r="F21" s="21">
        <f>IFERROR(VLOOKUP(B21,'[1]Valuation Sheet'!$B:$W,2,FALSE),"")</f>
        <v>0.82352000238526446</v>
      </c>
      <c r="G21" s="20">
        <f>IF(IFERROR(VLOOKUP(B21,'[1]Valuation Sheet'!$B:$W,5,FALSE),"")&lt;0.2,0.2,IFERROR(VLOOKUP(B21,'[1]Valuation Sheet'!$B:$W,5,FALSE),""))</f>
        <v>5.0505382682267124</v>
      </c>
      <c r="H21" s="20">
        <f>IF(IFERROR(VLOOKUP(B21,'[1]Valuation Sheet'!$B:$W,4,FALSE),"")&lt;0.2,0.2,IFERROR(VLOOKUP(B21,'[1]Valuation Sheet'!$B:$W,4,FALSE),""))</f>
        <v>9.3089956163219263</v>
      </c>
      <c r="I21" s="20">
        <f t="shared" si="9"/>
        <v>7.2671646484782935</v>
      </c>
      <c r="J21" s="3" t="str">
        <f>VLOOKUP(B21,'[1]Valuation Sheet'!$B:$W,8,FALSE)</f>
        <v>OVERPRICED</v>
      </c>
      <c r="K21" s="15" t="str">
        <f t="shared" si="2"/>
        <v/>
      </c>
      <c r="L21" s="16">
        <f t="shared" si="18"/>
        <v>10.809732834769413</v>
      </c>
      <c r="M21" s="20">
        <f t="shared" si="19"/>
        <v>8.3179521810757286</v>
      </c>
      <c r="N21" s="20">
        <f>VLOOKUP(B21,'[1]Business Score'!$A:$BU,73,)</f>
        <v>11.468045009683406</v>
      </c>
      <c r="O21" s="20">
        <f t="shared" si="17"/>
        <v>0.9034179549000142</v>
      </c>
      <c r="P21" s="18">
        <f t="shared" si="0"/>
        <v>0</v>
      </c>
      <c r="Q21" s="42">
        <f>VLOOKUP(B21,'[1]Valuation Sheet'!$B:$W,21,FALSE)</f>
        <v>0.35897746223677762</v>
      </c>
      <c r="R21" s="43">
        <f t="shared" si="5"/>
        <v>6.0899948682962668E-2</v>
      </c>
      <c r="S21" s="22">
        <f t="shared" si="13"/>
        <v>7.179549244735553E-2</v>
      </c>
      <c r="T21" s="3">
        <f t="shared" si="14"/>
        <v>1.2179989736592534E-2</v>
      </c>
      <c r="U21" s="49">
        <f t="shared" si="10"/>
        <v>1.2179989736592534E-2</v>
      </c>
      <c r="V21" s="35">
        <f t="shared" si="8"/>
        <v>7.179549244735553E-2</v>
      </c>
      <c r="XFC21" s="1">
        <v>0</v>
      </c>
    </row>
    <row r="22" spans="1:22 16383:16383" x14ac:dyDescent="0.25">
      <c r="A22">
        <f>IF(K22="BUY",MAX($A$5:A21)+1,0)</f>
        <v>9</v>
      </c>
      <c r="B22" s="4" t="s">
        <v>26</v>
      </c>
      <c r="C22" s="19" t="str">
        <f>IFERROR(VLOOKUP(B22,'[1]Valuation Sheet'!$B:$W,7,FALSE),"")</f>
        <v>0.59</v>
      </c>
      <c r="D22" s="20">
        <f>IFERROR(VLOOKUP(B22,'[1]Business Score'!$A:$O,15,FALSE),"")</f>
        <v>8.6243686803214911E-2</v>
      </c>
      <c r="E22" s="20">
        <f>IFERROR(C22/VLOOKUP(B22,'[1]Business Score'!$A:$Q,17,FALSE),"")</f>
        <v>1.3656918116525434</v>
      </c>
      <c r="F22" s="21">
        <f>IFERROR(VLOOKUP(B22,'[1]Valuation Sheet'!$B:$W,2,FALSE),"")</f>
        <v>8.6223141040499163E-2</v>
      </c>
      <c r="G22" s="20">
        <f>IF(IFERROR(VLOOKUP(B22,'[1]Valuation Sheet'!$B:$W,5,FALSE),"")&lt;0.2,0.2,IFERROR(VLOOKUP(B22,'[1]Valuation Sheet'!$B:$W,5,FALSE),""))</f>
        <v>0.71350581803424051</v>
      </c>
      <c r="H22" s="20">
        <f>IF(IFERROR(VLOOKUP(B22,'[1]Valuation Sheet'!$B:$W,4,FALSE),"")&lt;0.2,0.2,IFERROR(VLOOKUP(B22,'[1]Valuation Sheet'!$B:$W,4,FALSE),""))</f>
        <v>1.315111811761998</v>
      </c>
      <c r="I22" s="20">
        <f t="shared" si="9"/>
        <v>1.0504686847642632</v>
      </c>
      <c r="J22" s="3" t="str">
        <f>VLOOKUP(B22,'[1]Valuation Sheet'!$B:$W,8,FALSE)</f>
        <v>FAIRLY PRICED</v>
      </c>
      <c r="K22" s="15" t="str">
        <f t="shared" si="2"/>
        <v>BUY</v>
      </c>
      <c r="L22" s="16">
        <f t="shared" si="18"/>
        <v>6.8410804531840412</v>
      </c>
      <c r="M22" s="20">
        <f t="shared" si="19"/>
        <v>6.842710586510365</v>
      </c>
      <c r="N22" s="20">
        <f>VLOOKUP(B22,'[1]Business Score'!$A:$BU,73,)</f>
        <v>12.180238620377542</v>
      </c>
      <c r="O22" s="20">
        <f t="shared" si="17"/>
        <v>0.43201547740560564</v>
      </c>
      <c r="P22" s="18">
        <f t="shared" si="0"/>
        <v>0</v>
      </c>
      <c r="Q22" s="42">
        <f>VLOOKUP(B22,'[1]Valuation Sheet'!$B:$W,21,FALSE)</f>
        <v>1.2290030707830475</v>
      </c>
      <c r="R22" s="43">
        <f t="shared" si="5"/>
        <v>0.78045539790553109</v>
      </c>
      <c r="S22" s="22">
        <f t="shared" si="13"/>
        <v>0.2458006141566095</v>
      </c>
      <c r="T22" s="3">
        <f t="shared" si="14"/>
        <v>0.15609107958110621</v>
      </c>
      <c r="U22" s="49">
        <f t="shared" si="10"/>
        <v>0.15609107958110621</v>
      </c>
      <c r="V22" s="35">
        <f t="shared" si="8"/>
        <v>0.2458006141566095</v>
      </c>
      <c r="XFC22" s="1">
        <v>0</v>
      </c>
    </row>
    <row r="23" spans="1:22 16383:16383" x14ac:dyDescent="0.25">
      <c r="A23">
        <f>IF(K23="BUY",MAX($A$5:A22)+1,0)</f>
        <v>10</v>
      </c>
      <c r="B23" s="4" t="s">
        <v>27</v>
      </c>
      <c r="C23" s="19" t="str">
        <f>IFERROR(VLOOKUP(B23,'[1]Valuation Sheet'!$B:$W,7,FALSE),"")</f>
        <v>17.40</v>
      </c>
      <c r="D23" s="20">
        <f>IFERROR(VLOOKUP(B23,'[1]Business Score'!$A:$O,15,FALSE),"")</f>
        <v>6.16</v>
      </c>
      <c r="E23" s="20">
        <f>IFERROR(C23/VLOOKUP(B23,'[1]Business Score'!$A:$Q,17,FALSE),"")</f>
        <v>27.81786849583537</v>
      </c>
      <c r="F23" s="21">
        <f>IFERROR(VLOOKUP(B23,'[1]Valuation Sheet'!$B:$W,2,FALSE),"")</f>
        <v>5.6430292270488405</v>
      </c>
      <c r="G23" s="20">
        <f>IF(IFERROR(VLOOKUP(B23,'[1]Valuation Sheet'!$B:$W,5,FALSE),"")&lt;0.2,0.2,IFERROR(VLOOKUP(B23,'[1]Valuation Sheet'!$B:$W,5,FALSE),""))</f>
        <v>24.75155442375236</v>
      </c>
      <c r="H23" s="20">
        <f>IF(IFERROR(VLOOKUP(B23,'[1]Valuation Sheet'!$B:$W,4,FALSE),"")&lt;0.2,0.2,IFERROR(VLOOKUP(B23,'[1]Valuation Sheet'!$B:$W,4,FALSE),""))</f>
        <v>45.621298046072226</v>
      </c>
      <c r="I23" s="20">
        <f t="shared" si="9"/>
        <v>29.21466471822956</v>
      </c>
      <c r="J23" s="3" t="str">
        <f>VLOOKUP(B23,'[1]Valuation Sheet'!$B:$W,8,FALSE)</f>
        <v>UNDERPRICED</v>
      </c>
      <c r="K23" s="15" t="str">
        <f t="shared" si="2"/>
        <v>BUY</v>
      </c>
      <c r="L23" s="16">
        <f t="shared" si="18"/>
        <v>2.8246753246753245</v>
      </c>
      <c r="M23" s="20">
        <f t="shared" si="19"/>
        <v>3.0834502711054985</v>
      </c>
      <c r="N23" s="20">
        <f>VLOOKUP(B23,'[1]Business Score'!$A:$BU,73,)</f>
        <v>4.7426403763359675</v>
      </c>
      <c r="O23" s="20">
        <f t="shared" si="17"/>
        <v>0.62549724119247174</v>
      </c>
      <c r="P23" s="18">
        <f t="shared" si="0"/>
        <v>0.16087931034482761</v>
      </c>
      <c r="Q23" s="42">
        <f>VLOOKUP(B23,'[1]Valuation Sheet'!$B:$W,21,FALSE)</f>
        <v>1.6219136808087486</v>
      </c>
      <c r="R23" s="43">
        <f t="shared" si="5"/>
        <v>0.67900371943848059</v>
      </c>
      <c r="S23" s="22">
        <f t="shared" si="13"/>
        <v>0.32438273616174973</v>
      </c>
      <c r="T23" s="3">
        <f t="shared" si="14"/>
        <v>0.13580074388769611</v>
      </c>
      <c r="U23" s="49">
        <f t="shared" si="10"/>
        <v>0.13580074388769611</v>
      </c>
      <c r="V23" s="35">
        <f t="shared" si="8"/>
        <v>0.32438273616174973</v>
      </c>
      <c r="XFC23" s="1">
        <v>2.7993000000000001</v>
      </c>
    </row>
    <row r="24" spans="1:22 16383:16383" x14ac:dyDescent="0.25">
      <c r="A24">
        <f>IF(K24="BUY",MAX($A$5:A23)+1,0)</f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tr">
        <f t="shared" si="0"/>
        <v/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f>IF(K25="BUY",MAX($A$5:A24)+1,0)</f>
        <v>0</v>
      </c>
      <c r="B25" s="4" t="s">
        <v>29</v>
      </c>
      <c r="C25" s="19">
        <f>IFERROR(VLOOKUP(B25,'[1]Valuation Sheet'!$B:$W,7,FALSE),"")</f>
        <v>1.69</v>
      </c>
      <c r="D25" s="20">
        <f>IFERROR(VLOOKUP(B25,'[1]Business Score'!$A:$O,15,FALSE),"")</f>
        <v>-3.1274968071519853E-2</v>
      </c>
      <c r="E25" s="20">
        <f>IFERROR(C25/VLOOKUP(B25,'[1]Business Score'!$A:$Q,17,FALSE),"")</f>
        <v>1.0134779054916987</v>
      </c>
      <c r="F25" s="21">
        <f>IFERROR(VLOOKUP(B25,'[1]Valuation Sheet'!$B:$W,2,FALSE),"")</f>
        <v>-2.4945390141571503E-3</v>
      </c>
      <c r="G25" s="20">
        <f>IF(IFERROR(VLOOKUP(B25,'[1]Valuation Sheet'!$B:$W,5,FALSE),"")&lt;0.2,0.2,IFERROR(VLOOKUP(B25,'[1]Valuation Sheet'!$B:$W,5,FALSE),""))</f>
        <v>0.54308921502346508</v>
      </c>
      <c r="H25" s="20">
        <f>IF(IFERROR(VLOOKUP(B25,'[1]Valuation Sheet'!$B:$W,4,FALSE),"")&lt;0.2,0.2,IFERROR(VLOOKUP(B25,'[1]Valuation Sheet'!$B:$W,4,FALSE),""))</f>
        <v>1.0010052104209128</v>
      </c>
      <c r="I25" s="20">
        <f t="shared" si="9"/>
        <v>0</v>
      </c>
      <c r="J25" s="3" t="str">
        <f>VLOOKUP(B25,'[1]Valuation Sheet'!$B:$W,8,FALSE)</f>
        <v>OVERPRICED</v>
      </c>
      <c r="K25" s="15" t="str">
        <f t="shared" si="2"/>
        <v/>
      </c>
      <c r="L25" s="16">
        <f t="shared" ref="L25" si="20">IFERROR(C25/D25,"")</f>
        <v>-54.03682574943943</v>
      </c>
      <c r="M25" s="20">
        <f t="shared" ref="M25" si="21">IFERROR(C25/F25,"")</f>
        <v>-677.47988322043284</v>
      </c>
      <c r="N25" s="20">
        <f>VLOOKUP(B25,'[1]Business Score'!$A:$BU,73,)</f>
        <v>87.454589192052069</v>
      </c>
      <c r="O25" s="20">
        <f>IFERROR(C25/E25,"")</f>
        <v>1.667525252245218</v>
      </c>
      <c r="P25" s="18">
        <f t="shared" si="0"/>
        <v>0</v>
      </c>
      <c r="Q25" s="42">
        <f>VLOOKUP(B25,'[1]Valuation Sheet'!$B:$W,21,FALSE)</f>
        <v>-0.40768922460301016</v>
      </c>
      <c r="R25" s="43" t="str">
        <f t="shared" si="5"/>
        <v/>
      </c>
      <c r="S25" s="22">
        <f t="shared" si="13"/>
        <v>-8.1537844920602037E-2</v>
      </c>
      <c r="T25" s="3" t="str">
        <f t="shared" si="14"/>
        <v/>
      </c>
      <c r="U25" s="49">
        <f t="shared" si="10"/>
        <v>-8.1537844920602037E-2</v>
      </c>
      <c r="V25" s="35">
        <f t="shared" si="8"/>
        <v>-8.1537844920602037E-2</v>
      </c>
      <c r="XFC25" s="1">
        <v>0</v>
      </c>
    </row>
    <row r="26" spans="1:22 16383:16383" x14ac:dyDescent="0.25">
      <c r="A26">
        <f>IF(K26="BUY",MAX($A$5:A25)+1,0)</f>
        <v>0</v>
      </c>
      <c r="B26" s="4" t="s">
        <v>30</v>
      </c>
      <c r="C26" s="19" t="str">
        <f>IFERROR(VLOOKUP(B26,'[1]Valuation Sheet'!$B:$W,7,FALSE),"")</f>
        <v>41.40</v>
      </c>
      <c r="D26" s="20">
        <f>IFERROR(VLOOKUP(B26,'[1]Business Score'!$A:$O,15,FALSE),"")</f>
        <v>3.0673995433789871</v>
      </c>
      <c r="E26" s="20">
        <f>IFERROR(C26/VLOOKUP(B26,'[1]Business Score'!$A:$Q,17,FALSE),"")</f>
        <v>39.994600000000005</v>
      </c>
      <c r="F26" s="21">
        <f>IFERROR(VLOOKUP(B26,'[1]Valuation Sheet'!$B:$W,2,FALSE),"")</f>
        <v>2.5068537837765579</v>
      </c>
      <c r="G26" s="20">
        <f>IF(IFERROR(VLOOKUP(B26,'[1]Valuation Sheet'!$B:$W,5,FALSE),"")&lt;0.2,0.2,IFERROR(VLOOKUP(B26,'[1]Valuation Sheet'!$B:$W,5,FALSE),""))</f>
        <v>21.338602548248765</v>
      </c>
      <c r="H26" s="20">
        <f>IF(IFERROR(VLOOKUP(B26,'[1]Valuation Sheet'!$B:$W,4,FALSE),"")&lt;0.2,0.2,IFERROR(VLOOKUP(B26,'[1]Valuation Sheet'!$B:$W,4,FALSE),""))</f>
        <v>39.330650918882789</v>
      </c>
      <c r="I26" s="20">
        <f t="shared" si="9"/>
        <v>31.797468487158149</v>
      </c>
      <c r="J26" s="3" t="str">
        <f>VLOOKUP(B26,'[1]Valuation Sheet'!$B:$W,8,FALSE)</f>
        <v>OVERPRICED</v>
      </c>
      <c r="K26" s="15" t="str">
        <f t="shared" si="2"/>
        <v/>
      </c>
      <c r="L26" s="16">
        <f t="shared" ref="L26" si="22">IFERROR(C26/D26,"")</f>
        <v>13.496774520085692</v>
      </c>
      <c r="M26" s="20">
        <f t="shared" ref="M26:M27" si="23">IFERROR(C26/F26,"")</f>
        <v>16.514724659222519</v>
      </c>
      <c r="N26" s="20">
        <f>VLOOKUP(B26,'[1]Business Score'!$A:$BU,73,)</f>
        <v>10.366262378760963</v>
      </c>
      <c r="O26" s="20">
        <f>IFERROR(C26/E26,"")</f>
        <v>1.0351397438654217</v>
      </c>
      <c r="P26" s="18">
        <f t="shared" si="0"/>
        <v>4.4521739130434786E-2</v>
      </c>
      <c r="Q26" s="42">
        <f>VLOOKUP(B26,'[1]Valuation Sheet'!$B:$W,21,FALSE)</f>
        <v>-4.9984277321671766E-2</v>
      </c>
      <c r="R26" s="43">
        <f t="shared" si="5"/>
        <v>-0.23194520562419929</v>
      </c>
      <c r="S26" s="22">
        <f t="shared" si="13"/>
        <v>-9.9968554643343529E-3</v>
      </c>
      <c r="T26" s="3">
        <f t="shared" si="14"/>
        <v>-4.638904112483986E-2</v>
      </c>
      <c r="U26" s="49">
        <f t="shared" si="10"/>
        <v>-4.638904112483986E-2</v>
      </c>
      <c r="V26" s="35">
        <f t="shared" si="8"/>
        <v>-9.9968554643343529E-3</v>
      </c>
      <c r="XFC26" s="1">
        <v>1.8431999999999999</v>
      </c>
    </row>
    <row r="27" spans="1:22 16383:16383" x14ac:dyDescent="0.25">
      <c r="A27">
        <f>IF(K27="BUY",MAX($A$5:A26)+1,0)</f>
        <v>0</v>
      </c>
      <c r="B27" s="4" t="s">
        <v>31</v>
      </c>
      <c r="C27" s="19" t="str">
        <f>IFERROR(VLOOKUP(B27,'[1]Valuation Sheet'!$B:$W,7,FALSE),"")</f>
        <v>12.00</v>
      </c>
      <c r="D27" s="20">
        <f>IFERROR(VLOOKUP(B27,'[1]Business Score'!$A:$O,15,FALSE),"")</f>
        <v>0.12027406976744236</v>
      </c>
      <c r="E27" s="20">
        <f>IFERROR(C27/VLOOKUP(B27,'[1]Business Score'!$A:$Q,17,FALSE),"")</f>
        <v>4.9274409302325584</v>
      </c>
      <c r="F27" s="21">
        <f>IFERROR(VLOOKUP(B27,'[1]Valuation Sheet'!$B:$W,2,FALSE),"")</f>
        <v>0.32085752772568921</v>
      </c>
      <c r="G27" s="20">
        <f>IF(IFERROR(VLOOKUP(B27,'[1]Valuation Sheet'!$B:$W,5,FALSE),"")&lt;0.2,0.2,IFERROR(VLOOKUP(B27,'[1]Valuation Sheet'!$B:$W,5,FALSE),""))</f>
        <v>2.3598569570082994</v>
      </c>
      <c r="H27" s="20">
        <f>IF(IFERROR(VLOOKUP(B27,'[1]Valuation Sheet'!$B:$W,4,FALSE),"")&lt;0.2,0.2,IFERROR(VLOOKUP(B27,'[1]Valuation Sheet'!$B:$W,4,FALSE),""))</f>
        <v>4.3496152095586789</v>
      </c>
      <c r="I27" s="20">
        <f t="shared" si="9"/>
        <v>14.886165798995185</v>
      </c>
      <c r="J27" s="3" t="str">
        <f>VLOOKUP(B27,'[1]Valuation Sheet'!$B:$W,8,FALSE)</f>
        <v>OVERPRICED</v>
      </c>
      <c r="K27" s="15" t="str">
        <f t="shared" si="2"/>
        <v/>
      </c>
      <c r="L27" s="16">
        <f>IFERROR(C27/D27,"")</f>
        <v>99.77212896514412</v>
      </c>
      <c r="M27" s="20">
        <f t="shared" si="23"/>
        <v>37.399777044530374</v>
      </c>
      <c r="N27" s="20">
        <f>VLOOKUP(B27,'[1]Business Score'!$A:$BU,73,)</f>
        <v>123.76870449115543</v>
      </c>
      <c r="O27" s="20">
        <f>IFERROR(C27/E27,"")</f>
        <v>2.4353412186787273</v>
      </c>
      <c r="P27" s="18">
        <f t="shared" si="0"/>
        <v>0</v>
      </c>
      <c r="Q27" s="42">
        <f>VLOOKUP(B27,'[1]Valuation Sheet'!$B:$W,21,FALSE)</f>
        <v>-0.63753206587011002</v>
      </c>
      <c r="R27" s="43">
        <f t="shared" si="5"/>
        <v>0.24051381658293214</v>
      </c>
      <c r="S27" s="22">
        <f t="shared" si="13"/>
        <v>-0.127506413174022</v>
      </c>
      <c r="T27" s="3">
        <f t="shared" si="14"/>
        <v>4.810276331658643E-2</v>
      </c>
      <c r="U27" s="49">
        <f t="shared" si="10"/>
        <v>-0.127506413174022</v>
      </c>
      <c r="V27" s="35">
        <f t="shared" si="8"/>
        <v>4.810276331658643E-2</v>
      </c>
      <c r="XFC27" s="1">
        <v>0</v>
      </c>
    </row>
    <row r="28" spans="1:22 16383:16383" x14ac:dyDescent="0.25">
      <c r="A28">
        <f>IF(K28="BUY",MAX($A$5:A27)+1,0)</f>
        <v>0</v>
      </c>
      <c r="B28" s="4" t="s">
        <v>32</v>
      </c>
      <c r="C28" s="19" t="str">
        <f>IFERROR(VLOOKUP(B28,'[1]Valuation Sheet'!$B:$W,7,FALSE),"")</f>
        <v>50.10</v>
      </c>
      <c r="D28" s="20">
        <f>IFERROR(VLOOKUP(B28,'[1]Business Score'!$A:$O,15,FALSE),"")</f>
        <v>1.0032041249999992</v>
      </c>
      <c r="E28" s="20">
        <f>IFERROR(C28/VLOOKUP(B28,'[1]Business Score'!$A:$Q,17,FALSE),"")</f>
        <v>21.908740646249999</v>
      </c>
      <c r="F28" s="21">
        <f>IFERROR(VLOOKUP(B28,'[1]Valuation Sheet'!$B:$W,2,FALSE),"")</f>
        <v>5.3323138921575319</v>
      </c>
      <c r="G28" s="20">
        <f>IF(IFERROR(VLOOKUP(B28,'[1]Valuation Sheet'!$B:$W,5,FALSE),"")&lt;0.2,0.2,IFERROR(VLOOKUP(B28,'[1]Valuation Sheet'!$B:$W,5,FALSE),""))</f>
        <v>22.413097426717844</v>
      </c>
      <c r="H28" s="20">
        <f>IF(IFERROR(VLOOKUP(B28,'[1]Valuation Sheet'!$B:$W,4,FALSE),"")&lt;0.2,0.2,IFERROR(VLOOKUP(B28,'[1]Valuation Sheet'!$B:$W,4,FALSE),""))</f>
        <v>41.311126579537664</v>
      </c>
      <c r="I28" s="20">
        <f t="shared" si="9"/>
        <v>55.167176417574737</v>
      </c>
      <c r="J28" s="3" t="str">
        <f>VLOOKUP(B28,'[1]Valuation Sheet'!$B:$W,8,FALSE)</f>
        <v>OVERPRICED</v>
      </c>
      <c r="K28" s="15" t="str">
        <f t="shared" si="2"/>
        <v/>
      </c>
      <c r="L28" s="16">
        <f>IFERROR(C28/D28,"")</f>
        <v>49.939986042222507</v>
      </c>
      <c r="M28" s="20">
        <f t="shared" ref="M28" si="24">IFERROR(C28/F28,"")</f>
        <v>9.3955459136950417</v>
      </c>
      <c r="N28" s="20">
        <f>VLOOKUP(B28,'[1]Business Score'!$A:$BU,73,)</f>
        <v>54.990978448752671</v>
      </c>
      <c r="O28" s="20">
        <f>IFERROR(C28/E28,"")</f>
        <v>2.2867585503402883</v>
      </c>
      <c r="P28" s="18">
        <f t="shared" si="0"/>
        <v>5.1604790419161675E-2</v>
      </c>
      <c r="Q28" s="42">
        <f>VLOOKUP(B28,'[1]Valuation Sheet'!$B:$W,21,FALSE)</f>
        <v>-0.17542661517888902</v>
      </c>
      <c r="R28" s="43">
        <f t="shared" si="5"/>
        <v>0.10114124585977513</v>
      </c>
      <c r="S28" s="22">
        <f t="shared" si="13"/>
        <v>-3.5085323035777806E-2</v>
      </c>
      <c r="T28" s="3">
        <f t="shared" si="14"/>
        <v>2.0228249171955027E-2</v>
      </c>
      <c r="U28" s="49">
        <f t="shared" si="10"/>
        <v>-3.5085323035777806E-2</v>
      </c>
      <c r="V28" s="35">
        <f t="shared" si="8"/>
        <v>2.0228249171955027E-2</v>
      </c>
      <c r="XFC28" s="1">
        <v>2.5853999999999999</v>
      </c>
    </row>
    <row r="29" spans="1:22 16383:16383" x14ac:dyDescent="0.25">
      <c r="A29">
        <f>IF(K29="BUY",MAX($A$5:A28)+1,0)</f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tr">
        <f t="shared" si="0"/>
        <v/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f>IF(K30="BUY",MAX($A$5:A29)+1,0)</f>
        <v>0</v>
      </c>
      <c r="B30" s="4" t="s">
        <v>34</v>
      </c>
      <c r="C30" s="19" t="str">
        <f>IFERROR(VLOOKUP(B30,'[1]Valuation Sheet'!$B:$W,7,FALSE),"")</f>
        <v>14.50</v>
      </c>
      <c r="D30" s="20">
        <f>IFERROR(VLOOKUP(B30,'[1]Business Score'!$A:$O,15,FALSE),"")</f>
        <v>0.43617351598173515</v>
      </c>
      <c r="E30" s="20">
        <f>IFERROR(C30/VLOOKUP(B30,'[1]Business Score'!$A:$Q,17,FALSE),"")</f>
        <v>25.379580517503804</v>
      </c>
      <c r="F30" s="21">
        <f>IFERROR(VLOOKUP(B30,'[1]Valuation Sheet'!$B:$W,2,FALSE),"")</f>
        <v>0.24293803374829112</v>
      </c>
      <c r="G30" s="20">
        <f>IF(IFERROR(VLOOKUP(B30,'[1]Valuation Sheet'!$B:$W,5,FALSE),"")&lt;0.2,0.2,IFERROR(VLOOKUP(B30,'[1]Valuation Sheet'!$B:$W,5,FALSE),""))</f>
        <v>9.8846112447954777</v>
      </c>
      <c r="H30" s="20">
        <f>IF(IFERROR(VLOOKUP(B30,'[1]Valuation Sheet'!$B:$W,4,FALSE),"")&lt;0.2,0.2,IFERROR(VLOOKUP(B30,'[1]Valuation Sheet'!$B:$W,4,FALSE),""))</f>
        <v>18.219009115469007</v>
      </c>
      <c r="I30" s="20">
        <f t="shared" si="9"/>
        <v>29.277933696192104</v>
      </c>
      <c r="J30" s="3" t="str">
        <f>VLOOKUP(B30,'[1]Valuation Sheet'!$B:$W,8,FALSE)</f>
        <v>OVERPRICED</v>
      </c>
      <c r="K30" s="15" t="str">
        <f t="shared" si="2"/>
        <v/>
      </c>
      <c r="L30" s="16">
        <f>IFERROR(C30/D30,"")</f>
        <v>33.243650677330876</v>
      </c>
      <c r="M30" s="20">
        <f t="shared" ref="M30" si="25">IFERROR(C30/F30,"")</f>
        <v>59.686002130994012</v>
      </c>
      <c r="N30" s="20">
        <f>VLOOKUP(B30,'[1]Business Score'!$A:$BU,73,)</f>
        <v>67.124510368983806</v>
      </c>
      <c r="O30" s="20">
        <f>IFERROR(C30/E30,"")</f>
        <v>0.57132543975656458</v>
      </c>
      <c r="P30" s="18">
        <f t="shared" si="0"/>
        <v>8.6206896551724144E-2</v>
      </c>
      <c r="Q30" s="42">
        <f>VLOOKUP(B30,'[1]Valuation Sheet'!$B:$W,21,FALSE)</f>
        <v>0.25648338727372466</v>
      </c>
      <c r="R30" s="43">
        <f t="shared" si="5"/>
        <v>1.0191678411166967</v>
      </c>
      <c r="S30" s="22">
        <f t="shared" si="13"/>
        <v>5.1296677454744935E-2</v>
      </c>
      <c r="T30" s="3">
        <f t="shared" si="14"/>
        <v>0.20383356822333934</v>
      </c>
      <c r="U30" s="49">
        <f t="shared" si="10"/>
        <v>5.1296677454744935E-2</v>
      </c>
      <c r="V30" s="35">
        <f t="shared" si="8"/>
        <v>0.20383356822333934</v>
      </c>
      <c r="XFC30" s="1">
        <v>1.25</v>
      </c>
    </row>
    <row r="31" spans="1:22 16383:16383" x14ac:dyDescent="0.25">
      <c r="A31">
        <f>IF(K31="BUY",MAX($A$5:A30)+1,0)</f>
        <v>0</v>
      </c>
      <c r="B31" s="4" t="s">
        <v>35</v>
      </c>
      <c r="C31" s="19" t="str">
        <f>IFERROR(VLOOKUP(B31,'[1]Valuation Sheet'!$B:$W,7,FALSE),"")</f>
        <v>166.00</v>
      </c>
      <c r="D31" s="20">
        <f>IFERROR(VLOOKUP(B31,'[1]Business Score'!$A:$O,15,FALSE),"")</f>
        <v>22.432471264367816</v>
      </c>
      <c r="E31" s="20">
        <f>IFERROR(C31/VLOOKUP(B31,'[1]Business Score'!$A:$Q,17,FALSE),"")</f>
        <v>58.101943380161771</v>
      </c>
      <c r="F31" s="21">
        <f>IFERROR(VLOOKUP(B31,'[1]Valuation Sheet'!$B:$W,2,FALSE),"")</f>
        <v>15.435528191708007</v>
      </c>
      <c r="G31" s="20">
        <f>IF(IFERROR(VLOOKUP(B31,'[1]Valuation Sheet'!$B:$W,5,FALSE),"")&lt;0.2,0.2,IFERROR(VLOOKUP(B31,'[1]Valuation Sheet'!$B:$W,5,FALSE),""))</f>
        <v>62.483641525312301</v>
      </c>
      <c r="H31" s="20">
        <f>IF(IFERROR(VLOOKUP(B31,'[1]Valuation Sheet'!$B:$W,4,FALSE),"")&lt;0.2,0.2,IFERROR(VLOOKUP(B31,'[1]Valuation Sheet'!$B:$W,4,FALSE),""))</f>
        <v>115.16791164819521</v>
      </c>
      <c r="I31" s="20">
        <f t="shared" si="9"/>
        <v>394.23599716629678</v>
      </c>
      <c r="J31" s="3" t="str">
        <f>VLOOKUP(B31,'[1]Valuation Sheet'!$B:$W,8,FALSE)</f>
        <v>OVERPRICED</v>
      </c>
      <c r="K31" s="15" t="str">
        <f t="shared" si="2"/>
        <v/>
      </c>
      <c r="L31" s="16">
        <f t="shared" ref="L31:L32" si="26">IFERROR(C31/D31,"")</f>
        <v>7.3999871901620446</v>
      </c>
      <c r="M31" s="20">
        <f t="shared" ref="M31:M32" si="27">IFERROR(C31/F31,"")</f>
        <v>10.754410081617776</v>
      </c>
      <c r="N31" s="20">
        <f>VLOOKUP(B31,'[1]Business Score'!$A:$BU,73,)</f>
        <v>17.57434535500817</v>
      </c>
      <c r="O31" s="20">
        <f t="shared" ref="O31" si="28">IFERROR(C31/E31,"")</f>
        <v>2.8570472920993337</v>
      </c>
      <c r="P31" s="18">
        <f t="shared" si="0"/>
        <v>9.6407530120481935E-2</v>
      </c>
      <c r="Q31" s="42">
        <f>VLOOKUP(B31,'[1]Valuation Sheet'!$B:$W,21,FALSE)</f>
        <v>-0.30621739970966733</v>
      </c>
      <c r="R31" s="43">
        <f t="shared" si="5"/>
        <v>1.374915645580101</v>
      </c>
      <c r="S31" s="22">
        <f t="shared" si="13"/>
        <v>-6.1243479941933465E-2</v>
      </c>
      <c r="T31" s="3">
        <f t="shared" si="14"/>
        <v>0.27498312911602019</v>
      </c>
      <c r="U31" s="49">
        <f t="shared" si="10"/>
        <v>-6.1243479941933465E-2</v>
      </c>
      <c r="V31" s="35">
        <f t="shared" si="8"/>
        <v>0.27498312911602019</v>
      </c>
      <c r="XFC31" s="1">
        <v>16.00365</v>
      </c>
    </row>
    <row r="32" spans="1:22 16383:16383" x14ac:dyDescent="0.25">
      <c r="A32">
        <f>IF(K32="BUY",MAX($A$5:A31)+1,0)</f>
        <v>0</v>
      </c>
      <c r="B32" s="4" t="s">
        <v>36</v>
      </c>
      <c r="C32" s="19" t="str">
        <f>IFERROR(VLOOKUP(B32,'[1]Valuation Sheet'!$B:$W,7,FALSE),"")</f>
        <v>13.85</v>
      </c>
      <c r="D32" s="20">
        <f>IFERROR(VLOOKUP(B32,'[1]Business Score'!$A:$O,15,FALSE),"")</f>
        <v>-0.85851636664597519</v>
      </c>
      <c r="E32" s="20">
        <f>IFERROR(C32/VLOOKUP(B32,'[1]Business Score'!$A:$Q,17,FALSE),"")</f>
        <v>8.1610310113505342</v>
      </c>
      <c r="F32" s="21">
        <f>IFERROR(VLOOKUP(B32,'[1]Valuation Sheet'!$B:$W,2,FALSE),"")</f>
        <v>0.8189959982961228</v>
      </c>
      <c r="G32" s="20">
        <f>IF(IFERROR(VLOOKUP(B32,'[1]Valuation Sheet'!$B:$W,5,FALSE),"")&lt;0.2,0.2,IFERROR(VLOOKUP(B32,'[1]Valuation Sheet'!$B:$W,5,FALSE),""))</f>
        <v>5.2204055917737184</v>
      </c>
      <c r="H32" s="20">
        <f>IF(IFERROR(VLOOKUP(B32,'[1]Valuation Sheet'!$B:$W,4,FALSE),"")&lt;0.2,0.2,IFERROR(VLOOKUP(B32,'[1]Valuation Sheet'!$B:$W,4,FALSE),""))</f>
        <v>9.6220898027779427</v>
      </c>
      <c r="I32" s="20">
        <f t="shared" si="9"/>
        <v>0</v>
      </c>
      <c r="J32" s="3" t="str">
        <f>VLOOKUP(B32,'[1]Valuation Sheet'!$B:$W,8,FALSE)</f>
        <v>OVERPRICED</v>
      </c>
      <c r="K32" s="15" t="str">
        <f t="shared" si="2"/>
        <v/>
      </c>
      <c r="L32" s="16">
        <f t="shared" si="26"/>
        <v>-16.132482196127192</v>
      </c>
      <c r="M32" s="20">
        <f t="shared" si="27"/>
        <v>16.910949539209202</v>
      </c>
      <c r="N32" s="20">
        <f>VLOOKUP(B32,'[1]Business Score'!$A:$BU,73,)</f>
        <v>21.56035421655691</v>
      </c>
      <c r="O32" s="20">
        <f>IFERROR(C32/E32,"")</f>
        <v>1.6970894952778794</v>
      </c>
      <c r="P32" s="18">
        <f t="shared" si="0"/>
        <v>0.10518953068592057</v>
      </c>
      <c r="Q32" s="42">
        <f>VLOOKUP(B32,'[1]Valuation Sheet'!$B:$W,21,FALSE)</f>
        <v>-0.30526427416765756</v>
      </c>
      <c r="R32" s="43" t="str">
        <f t="shared" si="5"/>
        <v/>
      </c>
      <c r="S32" s="22">
        <f t="shared" si="13"/>
        <v>-6.1052854833531511E-2</v>
      </c>
      <c r="T32" s="3" t="str">
        <f t="shared" si="14"/>
        <v/>
      </c>
      <c r="U32" s="49">
        <f t="shared" si="10"/>
        <v>-6.1052854833531511E-2</v>
      </c>
      <c r="V32" s="35">
        <f t="shared" si="8"/>
        <v>-6.1052854833531511E-2</v>
      </c>
      <c r="XFC32" s="1">
        <v>1.4568749999999999</v>
      </c>
    </row>
    <row r="33" spans="1:22 16383:16383" x14ac:dyDescent="0.25">
      <c r="A33">
        <f>IF(K33="BUY",MAX($A$5:A32)+1,0)</f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tr">
        <f t="shared" si="0"/>
        <v/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f>IF(K34="BUY",MAX($A$5:A33)+1,0)</f>
        <v>0</v>
      </c>
      <c r="B34" s="4" t="s">
        <v>38</v>
      </c>
      <c r="C34" s="19" t="str">
        <f>IFERROR(VLOOKUP(B34,'[1]Valuation Sheet'!$B:$W,7,FALSE),"")</f>
        <v>7.50</v>
      </c>
      <c r="D34" s="20">
        <f>IFERROR(VLOOKUP(B34,'[1]Business Score'!$A:$O,15,FALSE),"")</f>
        <v>1.1058898626733831</v>
      </c>
      <c r="E34" s="20">
        <f>IFERROR(C34/VLOOKUP(B34,'[1]Business Score'!$A:$Q,17,FALSE),"")</f>
        <v>10.946203961482258</v>
      </c>
      <c r="F34" s="21">
        <f>IFERROR(VLOOKUP(B34,'[1]Valuation Sheet'!$B:$W,2,FALSE),"")</f>
        <v>1.0647119304262713</v>
      </c>
      <c r="G34" s="20">
        <f>IF(IFERROR(VLOOKUP(B34,'[1]Valuation Sheet'!$B:$W,5,FALSE),"")&lt;0.2,0.2,IFERROR(VLOOKUP(B34,'[1]Valuation Sheet'!$B:$W,5,FALSE),""))</f>
        <v>6.5224114928767172</v>
      </c>
      <c r="H34" s="20">
        <f>IF(IFERROR(VLOOKUP(B34,'[1]Valuation Sheet'!$B:$W,4,FALSE),"")&lt;0.2,0.2,IFERROR(VLOOKUP(B34,'[1]Valuation Sheet'!$B:$W,4,FALSE),""))</f>
        <v>12.021906729627734</v>
      </c>
      <c r="I34" s="20">
        <f t="shared" si="9"/>
        <v>11.813250669204034</v>
      </c>
      <c r="J34" s="3" t="str">
        <f>VLOOKUP(B34,'[1]Valuation Sheet'!$B:$W,8,FALSE)</f>
        <v>FAIRLY PRICED</v>
      </c>
      <c r="K34" s="15" t="str">
        <f t="shared" si="2"/>
        <v/>
      </c>
      <c r="L34" s="16">
        <f>IFERROR(C34/D34,"")</f>
        <v>6.7818688398765739</v>
      </c>
      <c r="M34" s="20">
        <f t="shared" ref="M34" si="29">IFERROR(C34/F34,"")</f>
        <v>7.0441588806065853</v>
      </c>
      <c r="N34" s="20">
        <f>VLOOKUP(B34,'[1]Business Score'!$A:$BU,73,)</f>
        <v>10.68212221481679</v>
      </c>
      <c r="O34" s="20">
        <f>IFERROR(C34/E34,"")</f>
        <v>0.68516903452476896</v>
      </c>
      <c r="P34" s="18">
        <f t="shared" si="0"/>
        <v>7.0949999999999999E-2</v>
      </c>
      <c r="Q34" s="42">
        <f>VLOOKUP(B34,'[1]Valuation Sheet'!$B:$W,21,FALSE)</f>
        <v>0.60292089728369791</v>
      </c>
      <c r="R34" s="43">
        <f t="shared" si="5"/>
        <v>0.57510008922720468</v>
      </c>
      <c r="S34" s="22">
        <f t="shared" si="13"/>
        <v>0.12058417945673958</v>
      </c>
      <c r="T34" s="3">
        <f t="shared" si="14"/>
        <v>0.11502001784544094</v>
      </c>
      <c r="U34" s="49">
        <f t="shared" si="10"/>
        <v>0.11502001784544094</v>
      </c>
      <c r="V34" s="35">
        <f t="shared" si="8"/>
        <v>0.12058417945673958</v>
      </c>
      <c r="XFC34" s="1">
        <v>0.53212499999999996</v>
      </c>
    </row>
    <row r="35" spans="1:22 16383:16383" x14ac:dyDescent="0.25">
      <c r="A35">
        <f>IF(K35="BUY",MAX($A$5:A34)+1,0)</f>
        <v>0</v>
      </c>
      <c r="B35" s="4" t="s">
        <v>39</v>
      </c>
      <c r="C35" s="19" t="str">
        <f>IFERROR(VLOOKUP(B35,'[1]Valuation Sheet'!$B:$W,7,FALSE),"")</f>
        <v>24.75</v>
      </c>
      <c r="D35" s="20">
        <f>IFERROR(VLOOKUP(B35,'[1]Business Score'!$A:$O,15,FALSE),"")</f>
        <v>2.8990614285714278</v>
      </c>
      <c r="E35" s="20">
        <f>IFERROR(C35/VLOOKUP(B35,'[1]Business Score'!$A:$Q,17,FALSE),"")</f>
        <v>4.7255371428571422</v>
      </c>
      <c r="F35" s="21">
        <f>IFERROR(VLOOKUP(B35,'[1]Valuation Sheet'!$B:$W,2,FALSE),"")</f>
        <v>3.192392491061963</v>
      </c>
      <c r="G35" s="20">
        <f>IF(IFERROR(VLOOKUP(B35,'[1]Valuation Sheet'!$B:$W,5,FALSE),"")&lt;0.2,0.2,IFERROR(VLOOKUP(B35,'[1]Valuation Sheet'!$B:$W,5,FALSE),""))</f>
        <v>10.37781790189751</v>
      </c>
      <c r="H35" s="20">
        <f>IF(IFERROR(VLOOKUP(B35,'[1]Valuation Sheet'!$B:$W,4,FALSE),"")&lt;0.2,0.2,IFERROR(VLOOKUP(B35,'[1]Valuation Sheet'!$B:$W,4,FALSE),""))</f>
        <v>19.128072341024101</v>
      </c>
      <c r="I35" s="20">
        <f t="shared" si="9"/>
        <v>43.679572232816611</v>
      </c>
      <c r="J35" s="3" t="str">
        <f>VLOOKUP(B35,'[1]Valuation Sheet'!$B:$W,8,FALSE)</f>
        <v>OVERPRICED</v>
      </c>
      <c r="K35" s="15" t="str">
        <f t="shared" si="2"/>
        <v/>
      </c>
      <c r="L35" s="16">
        <f t="shared" ref="L35" si="30">IFERROR(C35/D35,"")</f>
        <v>8.5372457982706749</v>
      </c>
      <c r="M35" s="20">
        <f t="shared" ref="M35" si="31">IFERROR(C35/F35,"")</f>
        <v>7.7528061067976033</v>
      </c>
      <c r="N35" s="20">
        <f>VLOOKUP(B35,'[1]Business Score'!$A:$BU,73,)</f>
        <v>15.066797758176728</v>
      </c>
      <c r="O35" s="20">
        <f>IFERROR(C35/E35,"")</f>
        <v>5.2374998337301646</v>
      </c>
      <c r="P35" s="18">
        <f t="shared" si="0"/>
        <v>8.8853333333333326E-2</v>
      </c>
      <c r="Q35" s="42">
        <f>VLOOKUP(B35,'[1]Valuation Sheet'!$B:$W,21,FALSE)</f>
        <v>-0.22714859228185447</v>
      </c>
      <c r="R35" s="43">
        <f t="shared" si="5"/>
        <v>0.76483120132592375</v>
      </c>
      <c r="S35" s="22">
        <f t="shared" si="13"/>
        <v>-4.5429718456370893E-2</v>
      </c>
      <c r="T35" s="3">
        <f t="shared" si="14"/>
        <v>0.15296624026518474</v>
      </c>
      <c r="U35" s="49">
        <f t="shared" si="10"/>
        <v>-4.5429718456370893E-2</v>
      </c>
      <c r="V35" s="35">
        <f t="shared" si="8"/>
        <v>0.15296624026518474</v>
      </c>
      <c r="XFC35" s="1">
        <v>2.1991199999999997</v>
      </c>
    </row>
    <row r="36" spans="1:22 16383:16383" x14ac:dyDescent="0.25">
      <c r="A36">
        <f>IF(K36="BUY",MAX($A$5:A35)+1,0)</f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tr">
        <f t="shared" si="0"/>
        <v/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f>IF(K37="BUY",MAX($A$5:A36)+1,0)</f>
        <v>0</v>
      </c>
      <c r="B37" s="4" t="s">
        <v>41</v>
      </c>
      <c r="C37" s="19" t="str">
        <f>IFERROR(VLOOKUP(B37,'[1]Valuation Sheet'!$B:$W,7,FALSE),"")</f>
        <v>4.24</v>
      </c>
      <c r="D37" s="20">
        <f>IFERROR(VLOOKUP(B37,'[1]Business Score'!$A:$O,15,FALSE),"")</f>
        <v>0.58958100084817577</v>
      </c>
      <c r="E37" s="20">
        <f>IFERROR(C37/VLOOKUP(B37,'[1]Business Score'!$A:$Q,17,FALSE),"")</f>
        <v>4.2876929601357086</v>
      </c>
      <c r="F37" s="21">
        <f>IFERROR(VLOOKUP(B37,'[1]Valuation Sheet'!$B:$W,2,FALSE),"")</f>
        <v>0.85087068530040111</v>
      </c>
      <c r="G37" s="20">
        <f>IF(IFERROR(VLOOKUP(B37,'[1]Valuation Sheet'!$B:$W,5,FALSE),"")&lt;0.2,0.2,IFERROR(VLOOKUP(B37,'[1]Valuation Sheet'!$B:$W,5,FALSE),""))</f>
        <v>3.866768415592519</v>
      </c>
      <c r="H37" s="20">
        <f>IF(IFERROR(VLOOKUP(B37,'[1]Valuation Sheet'!$B:$W,4,FALSE),"")&lt;0.2,0.2,IFERROR(VLOOKUP(B37,'[1]Valuation Sheet'!$B:$W,4,FALSE),""))</f>
        <v>7.1271077097929307</v>
      </c>
      <c r="I37" s="20">
        <f t="shared" si="9"/>
        <v>4.2082228189202979</v>
      </c>
      <c r="J37" s="3" t="str">
        <f>VLOOKUP(B37,'[1]Valuation Sheet'!$B:$W,8,FALSE)</f>
        <v>FAIRLY PRICED</v>
      </c>
      <c r="K37" s="15" t="str">
        <f t="shared" si="2"/>
        <v/>
      </c>
      <c r="L37" s="16">
        <f t="shared" ref="L37" si="32">IFERROR(C37/D37,"")</f>
        <v>7.191547885532783</v>
      </c>
      <c r="M37" s="20">
        <f t="shared" ref="M37:M38" si="33">IFERROR(C37/F37,"")</f>
        <v>4.9831308955050702</v>
      </c>
      <c r="N37" s="20">
        <f>VLOOKUP(B37,'[1]Business Score'!$A:$BU,73,)</f>
        <v>7.1376499800134612</v>
      </c>
      <c r="O37" s="20">
        <f>IFERROR(C37/E37,"")</f>
        <v>0.98887677812307739</v>
      </c>
      <c r="P37" s="18">
        <f t="shared" ref="P37:P68" si="34">IFERROR(XFC37/C37,"")</f>
        <v>9.4304245283018867E-2</v>
      </c>
      <c r="Q37" s="42">
        <f>VLOOKUP(B37,'[1]Valuation Sheet'!$B:$W,21,FALSE)</f>
        <v>0.68092162966814396</v>
      </c>
      <c r="R37" s="43">
        <f t="shared" si="5"/>
        <v>-7.4946181791750721E-3</v>
      </c>
      <c r="S37" s="22">
        <f t="shared" si="13"/>
        <v>0.13618432593362878</v>
      </c>
      <c r="T37" s="3">
        <f t="shared" si="14"/>
        <v>-1.4989236358350145E-3</v>
      </c>
      <c r="U37" s="49">
        <f t="shared" si="10"/>
        <v>-1.4989236358350145E-3</v>
      </c>
      <c r="V37" s="35">
        <f t="shared" si="8"/>
        <v>0.13618432593362878</v>
      </c>
      <c r="XFC37" s="1">
        <v>0.39985000000000004</v>
      </c>
    </row>
    <row r="38" spans="1:22 16383:16383" x14ac:dyDescent="0.25">
      <c r="A38">
        <f>IF(K38="BUY",MAX($A$5:A37)+1,0)</f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tr">
        <f t="shared" si="33"/>
        <v/>
      </c>
      <c r="N38" s="20"/>
      <c r="O38" s="17"/>
      <c r="P38" s="18" t="str">
        <f t="shared" si="34"/>
        <v/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f>IF(K39="BUY",MAX($A$5:A38)+1,0)</f>
        <v>11</v>
      </c>
      <c r="B39" s="4" t="s">
        <v>43</v>
      </c>
      <c r="C39" s="19" t="str">
        <f>IFERROR(VLOOKUP(B39,'[1]Valuation Sheet'!$B:$W,7,FALSE),"")</f>
        <v>5.50</v>
      </c>
      <c r="D39" s="20">
        <f>IFERROR(VLOOKUP(B39,'[1]Business Score'!$A:$O,15,FALSE),"")</f>
        <v>0.48542065491184061</v>
      </c>
      <c r="E39" s="20">
        <f>IFERROR(C39/VLOOKUP(B39,'[1]Business Score'!$A:$Q,17,FALSE),"")</f>
        <v>10.415501238455079</v>
      </c>
      <c r="F39" s="21">
        <f>IFERROR(VLOOKUP(B39,'[1]Valuation Sheet'!$B:$W,2,FALSE),"")</f>
        <v>1.2154205759392758</v>
      </c>
      <c r="G39" s="20">
        <f>IF(IFERROR(VLOOKUP(B39,'[1]Valuation Sheet'!$B:$W,5,FALSE),"")&lt;0.2,0.2,IFERROR(VLOOKUP(B39,'[1]Valuation Sheet'!$B:$W,5,FALSE),""))</f>
        <v>7.427364149527647</v>
      </c>
      <c r="H39" s="20">
        <f>IF(IFERROR(VLOOKUP(B39,'[1]Valuation Sheet'!$B:$W,4,FALSE),"")&lt;0.2,0.2,IFERROR(VLOOKUP(B39,'[1]Valuation Sheet'!$B:$W,4,FALSE),""))</f>
        <v>13.689887421258092</v>
      </c>
      <c r="I39" s="20">
        <f t="shared" si="9"/>
        <v>14.152605111318813</v>
      </c>
      <c r="J39" s="3" t="str">
        <f>VLOOKUP(B39,'[1]Valuation Sheet'!$B:$W,8,FALSE)</f>
        <v>UNDERPRICED</v>
      </c>
      <c r="K39" s="15" t="str">
        <f t="shared" si="2"/>
        <v>BUY</v>
      </c>
      <c r="L39" s="16">
        <f t="shared" ref="L39:L42" si="35">IFERROR(C39/D39,"")</f>
        <v>11.33037901116688</v>
      </c>
      <c r="M39" s="20">
        <f t="shared" ref="M39:M42" si="36">IFERROR(C39/F39,"")</f>
        <v>4.5251825655079152</v>
      </c>
      <c r="N39" s="20">
        <f>VLOOKUP(B39,'[1]Business Score'!$A:$BU,73,)</f>
        <v>29.155341801203598</v>
      </c>
      <c r="O39" s="20">
        <f>IFERROR(C39/E39,"")</f>
        <v>0.52805907983510636</v>
      </c>
      <c r="P39" s="18">
        <f t="shared" si="34"/>
        <v>2.7300000000000001E-2</v>
      </c>
      <c r="Q39" s="42">
        <f>VLOOKUP(B39,'[1]Valuation Sheet'!$B:$W,21,FALSE)</f>
        <v>1.489070440228744</v>
      </c>
      <c r="R39" s="43">
        <f t="shared" si="5"/>
        <v>1.5732009293306932</v>
      </c>
      <c r="S39" s="22">
        <f t="shared" si="13"/>
        <v>0.29781408804574883</v>
      </c>
      <c r="T39" s="3">
        <f t="shared" si="14"/>
        <v>0.31464018586613862</v>
      </c>
      <c r="U39" s="49">
        <f t="shared" si="10"/>
        <v>0.29781408804574883</v>
      </c>
      <c r="V39" s="35">
        <f t="shared" si="8"/>
        <v>0.31464018586613862</v>
      </c>
      <c r="XFC39" s="1">
        <v>0.15015000000000001</v>
      </c>
    </row>
    <row r="40" spans="1:22 16383:16383" x14ac:dyDescent="0.25">
      <c r="A40">
        <f>IF(K40="BUY",MAX($A$5:A39)+1,0)</f>
        <v>12</v>
      </c>
      <c r="B40" s="4" t="s">
        <v>44</v>
      </c>
      <c r="C40" s="19" t="str">
        <f>IFERROR(VLOOKUP(B40,'[1]Valuation Sheet'!$B:$W,7,FALSE),"")</f>
        <v>0.99</v>
      </c>
      <c r="D40" s="20">
        <f>IFERROR(VLOOKUP(B40,'[1]Business Score'!$A:$O,15,FALSE),"")</f>
        <v>0.50742118081180831</v>
      </c>
      <c r="E40" s="20">
        <f>IFERROR(C40/VLOOKUP(B40,'[1]Business Score'!$A:$Q,17,FALSE),"")</f>
        <v>3.0427096224148289</v>
      </c>
      <c r="F40" s="21">
        <f>IFERROR(VLOOKUP(B40,'[1]Valuation Sheet'!$B:$W,2,FALSE),"")</f>
        <v>0.19465176181090502</v>
      </c>
      <c r="G40" s="20">
        <f>IF(IFERROR(VLOOKUP(B40,'[1]Valuation Sheet'!$B:$W,5,FALSE),"")&lt;0.2,0.2,IFERROR(VLOOKUP(B40,'[1]Valuation Sheet'!$B:$W,5,FALSE),""))</f>
        <v>1.4888364899379449</v>
      </c>
      <c r="H40" s="20">
        <f>IF(IFERROR(VLOOKUP(B40,'[1]Valuation Sheet'!$B:$W,4,FALSE),"")&lt;0.2,0.2,IFERROR(VLOOKUP(B40,'[1]Valuation Sheet'!$B:$W,4,FALSE),""))</f>
        <v>2.7441772781812164</v>
      </c>
      <c r="I40" s="20">
        <f t="shared" si="9"/>
        <v>7.3022468976214157</v>
      </c>
      <c r="J40" s="3" t="str">
        <f>VLOOKUP(B40,'[1]Valuation Sheet'!$B:$W,8,FALSE)</f>
        <v>UNDERPRICED</v>
      </c>
      <c r="K40" s="15" t="str">
        <f t="shared" si="2"/>
        <v>BUY</v>
      </c>
      <c r="L40" s="16">
        <f t="shared" si="35"/>
        <v>1.9510419301301691</v>
      </c>
      <c r="M40" s="20">
        <f t="shared" si="36"/>
        <v>5.0860058536831438</v>
      </c>
      <c r="N40" s="20">
        <f>VLOOKUP(B40,'[1]Business Score'!$A:$BU,73,)</f>
        <v>14.390898870123561</v>
      </c>
      <c r="O40" s="20">
        <f>IFERROR(C40/E40,"")</f>
        <v>0.32536788680291229</v>
      </c>
      <c r="P40" s="18">
        <f t="shared" si="34"/>
        <v>3.0290909090909091E-2</v>
      </c>
      <c r="Q40" s="42">
        <f>VLOOKUP(B40,'[1]Valuation Sheet'!$B:$W,21,FALSE)</f>
        <v>1.7718962405870871</v>
      </c>
      <c r="R40" s="43">
        <f t="shared" si="5"/>
        <v>6.3760069672943596</v>
      </c>
      <c r="S40" s="22">
        <f t="shared" si="13"/>
        <v>0.35437924811741739</v>
      </c>
      <c r="T40" s="3">
        <f t="shared" si="14"/>
        <v>1.275201393458872</v>
      </c>
      <c r="U40" s="49">
        <f t="shared" si="10"/>
        <v>0.35437924811741739</v>
      </c>
      <c r="V40" s="35">
        <f t="shared" si="8"/>
        <v>1.275201393458872</v>
      </c>
      <c r="XFC40" s="1">
        <v>2.9988000000000001E-2</v>
      </c>
    </row>
    <row r="41" spans="1:22 16383:16383" x14ac:dyDescent="0.25">
      <c r="A41">
        <f>IF(K41="BUY",MAX($A$5:A40)+1,0)</f>
        <v>0</v>
      </c>
      <c r="B41" s="4" t="s">
        <v>45</v>
      </c>
      <c r="C41" s="19" t="str">
        <f>IFERROR(VLOOKUP(B41,'[1]Valuation Sheet'!$B:$W,7,FALSE),"")</f>
        <v>5.25</v>
      </c>
      <c r="D41" s="20">
        <f>IFERROR(VLOOKUP(B41,'[1]Business Score'!$A:$O,15,FALSE),"")</f>
        <v>-3.2890173611111093</v>
      </c>
      <c r="E41" s="20">
        <f>IFERROR(C41/VLOOKUP(B41,'[1]Business Score'!$A:$Q,17,FALSE),"")</f>
        <v>30.464545659722223</v>
      </c>
      <c r="F41" s="21">
        <f>IFERROR(VLOOKUP(B41,'[1]Valuation Sheet'!$B:$W,2,FALSE),"")</f>
        <v>1.7843999562994961</v>
      </c>
      <c r="G41" s="20">
        <f>IF(IFERROR(VLOOKUP(B41,'[1]Valuation Sheet'!$B:$W,5,FALSE),"")&lt;0.2,0.2,IFERROR(VLOOKUP(B41,'[1]Valuation Sheet'!$B:$W,5,FALSE),""))</f>
        <v>14.332572332036046</v>
      </c>
      <c r="H41" s="20">
        <f>IF(IFERROR(VLOOKUP(B41,'[1]Valuation Sheet'!$B:$W,4,FALSE),"")&lt;0.2,0.2,IFERROR(VLOOKUP(B41,'[1]Valuation Sheet'!$B:$W,4,FALSE),""))</f>
        <v>26.417353146080814</v>
      </c>
      <c r="I41" s="20">
        <f t="shared" si="9"/>
        <v>0</v>
      </c>
      <c r="J41" s="3" t="str">
        <f>VLOOKUP(B41,'[1]Valuation Sheet'!$B:$W,8,FALSE)</f>
        <v>UNDERPRICED</v>
      </c>
      <c r="K41" s="15" t="str">
        <f t="shared" si="2"/>
        <v/>
      </c>
      <c r="L41" s="16">
        <f t="shared" si="35"/>
        <v>-1.5962214313841212</v>
      </c>
      <c r="M41" s="20">
        <f t="shared" si="36"/>
        <v>2.9421655058137834</v>
      </c>
      <c r="N41" s="20">
        <f>VLOOKUP(B41,'[1]Business Score'!$A:$BU,73,)</f>
        <v>14.859080322112121</v>
      </c>
      <c r="O41" s="20">
        <f>IFERROR(C41/E41,"")</f>
        <v>0.17233147208694888</v>
      </c>
      <c r="P41" s="18">
        <f t="shared" si="34"/>
        <v>0.12373333333333332</v>
      </c>
      <c r="Q41" s="42">
        <f>VLOOKUP(B41,'[1]Valuation Sheet'!$B:$W,21,FALSE)</f>
        <v>4.0318767897296786</v>
      </c>
      <c r="R41" s="43" t="str">
        <f t="shared" si="5"/>
        <v/>
      </c>
      <c r="S41" s="22">
        <f t="shared" si="13"/>
        <v>0.80637535794593573</v>
      </c>
      <c r="T41" s="3" t="str">
        <f t="shared" si="14"/>
        <v/>
      </c>
      <c r="U41" s="49">
        <v>0</v>
      </c>
      <c r="V41" s="35">
        <f t="shared" si="8"/>
        <v>0.80637535794593573</v>
      </c>
      <c r="XFC41" s="1">
        <v>0.64959999999999996</v>
      </c>
    </row>
    <row r="42" spans="1:22 16383:16383" x14ac:dyDescent="0.25">
      <c r="A42">
        <f>IF(K42="BUY",MAX($A$5:A41)+1,0)</f>
        <v>0</v>
      </c>
      <c r="B42" s="4" t="s">
        <v>46</v>
      </c>
      <c r="C42" s="19" t="str">
        <f>IFERROR(VLOOKUP(B42,'[1]Valuation Sheet'!$B:$W,7,FALSE),"")</f>
        <v>27.90</v>
      </c>
      <c r="D42" s="20">
        <f>IFERROR(VLOOKUP(B42,'[1]Business Score'!$A:$O,15,FALSE),"")</f>
        <v>1.588200347826086</v>
      </c>
      <c r="E42" s="20">
        <f>IFERROR(C42/VLOOKUP(B42,'[1]Business Score'!$A:$Q,17,FALSE),"")</f>
        <v>14.204431489130434</v>
      </c>
      <c r="F42" s="21">
        <f>IFERROR(VLOOKUP(B42,'[1]Valuation Sheet'!$B:$W,2,FALSE),"")</f>
        <v>0.9488094994518107</v>
      </c>
      <c r="G42" s="20">
        <f>IF(IFERROR(VLOOKUP(B42,'[1]Valuation Sheet'!$B:$W,5,FALSE),"")&lt;0.2,0.2,IFERROR(VLOOKUP(B42,'[1]Valuation Sheet'!$B:$W,5,FALSE),""))</f>
        <v>7.9037871863928286</v>
      </c>
      <c r="H42" s="20">
        <f>IF(IFERROR(VLOOKUP(B42,'[1]Valuation Sheet'!$B:$W,4,FALSE),"")&lt;0.2,0.2,IFERROR(VLOOKUP(B42,'[1]Valuation Sheet'!$B:$W,4,FALSE),""))</f>
        <v>14.568015598128619</v>
      </c>
      <c r="I42" s="20">
        <f t="shared" si="9"/>
        <v>138.00987656156011</v>
      </c>
      <c r="J42" s="3" t="str">
        <f>VLOOKUP(B42,'[1]Valuation Sheet'!$B:$W,8,FALSE)</f>
        <v>OVERPRICED</v>
      </c>
      <c r="K42" s="15" t="str">
        <f t="shared" si="2"/>
        <v/>
      </c>
      <c r="L42" s="16">
        <f t="shared" si="35"/>
        <v>17.567053198413703</v>
      </c>
      <c r="M42" s="20">
        <f t="shared" si="36"/>
        <v>29.405270516494252</v>
      </c>
      <c r="N42" s="20">
        <f>VLOOKUP(B42,'[1]Business Score'!$A:$BU,73,)</f>
        <v>86.897019478976162</v>
      </c>
      <c r="O42" s="20">
        <f>IFERROR(C42/E42,"")</f>
        <v>1.9641757589066298</v>
      </c>
      <c r="P42" s="18">
        <f t="shared" si="34"/>
        <v>1.7939068100358422E-2</v>
      </c>
      <c r="Q42" s="42">
        <f>VLOOKUP(B42,'[1]Valuation Sheet'!$B:$W,21,FALSE)</f>
        <v>-0.47784890329288099</v>
      </c>
      <c r="R42" s="43">
        <f t="shared" si="5"/>
        <v>3.9465905577620113</v>
      </c>
      <c r="S42" s="22">
        <f t="shared" si="13"/>
        <v>-9.5569780658576201E-2</v>
      </c>
      <c r="T42" s="3">
        <f t="shared" si="14"/>
        <v>0.78931811155240228</v>
      </c>
      <c r="U42" s="49">
        <f t="shared" si="10"/>
        <v>-9.5569780658576201E-2</v>
      </c>
      <c r="V42" s="35">
        <f t="shared" si="8"/>
        <v>0.78931811155240228</v>
      </c>
      <c r="XFC42" s="1">
        <v>0.50049999999999994</v>
      </c>
    </row>
    <row r="43" spans="1:22 16383:16383" x14ac:dyDescent="0.25">
      <c r="A43">
        <f>IF(K43="BUY",MAX($A$5:A42)+1,0)</f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tr">
        <f t="shared" si="34"/>
        <v/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f>IF(K44="BUY",MAX($A$5:A43)+1,0)</f>
        <v>0</v>
      </c>
      <c r="B44" s="4" t="s">
        <v>48</v>
      </c>
      <c r="C44" s="19" t="str">
        <f>IFERROR(VLOOKUP(B44,'[1]Valuation Sheet'!$B:$W,7,FALSE),"")</f>
        <v>20.60</v>
      </c>
      <c r="D44" s="20">
        <f>IFERROR(VLOOKUP(B44,'[1]Business Score'!$A:$O,15,FALSE),"")</f>
        <v>4.622587121212125</v>
      </c>
      <c r="E44" s="20">
        <f>IFERROR(C44/VLOOKUP(B44,'[1]Business Score'!$A:$Q,17,FALSE),"")</f>
        <v>26.831734848484849</v>
      </c>
      <c r="F44" s="21">
        <f>IFERROR(VLOOKUP(B44,'[1]Valuation Sheet'!$B:$W,2,FALSE),"")</f>
        <v>3.5019889929724983</v>
      </c>
      <c r="G44" s="20">
        <f>IF(IFERROR(VLOOKUP(B44,'[1]Valuation Sheet'!$B:$W,5,FALSE),"")&lt;0.2,0.2,IFERROR(VLOOKUP(B44,'[1]Valuation Sheet'!$B:$W,5,FALSE),""))</f>
        <v>19.253365879161397</v>
      </c>
      <c r="H44" s="20">
        <f>IF(IFERROR(VLOOKUP(B44,'[1]Valuation Sheet'!$B:$W,4,FALSE),"")&lt;0.2,0.2,IFERROR(VLOOKUP(B44,'[1]Valuation Sheet'!$B:$W,4,FALSE),""))</f>
        <v>35.487207313347341</v>
      </c>
      <c r="I44" s="20">
        <f t="shared" si="9"/>
        <v>32.767768792505152</v>
      </c>
      <c r="J44" s="3" t="str">
        <f>VLOOKUP(B44,'[1]Valuation Sheet'!$B:$W,8,FALSE)</f>
        <v>FAIRLY PRICED</v>
      </c>
      <c r="K44" s="15" t="str">
        <f t="shared" si="2"/>
        <v/>
      </c>
      <c r="L44" s="16">
        <f t="shared" ref="L44" si="37">IFERROR(C44/D44,"")</f>
        <v>4.456378962652912</v>
      </c>
      <c r="M44" s="20">
        <f t="shared" ref="M44" si="38">IFERROR(C44/F44,"")</f>
        <v>5.8823714298755299</v>
      </c>
      <c r="N44" s="20">
        <f>VLOOKUP(B44,'[1]Business Score'!$A:$BU,73,)</f>
        <v>7.0886211407764348</v>
      </c>
      <c r="O44" s="20">
        <f>IFERROR(C44/E44,"")</f>
        <v>0.76774759874176579</v>
      </c>
      <c r="P44" s="18">
        <f t="shared" si="34"/>
        <v>9.7584951456310673E-2</v>
      </c>
      <c r="Q44" s="42">
        <f>VLOOKUP(B44,'[1]Valuation Sheet'!$B:$W,21,FALSE)</f>
        <v>0.72267996666734646</v>
      </c>
      <c r="R44" s="43">
        <f t="shared" si="5"/>
        <v>0.59066838798568688</v>
      </c>
      <c r="S44" s="22">
        <f t="shared" si="13"/>
        <v>0.14453599333346928</v>
      </c>
      <c r="T44" s="3">
        <f t="shared" si="14"/>
        <v>0.11813367759713737</v>
      </c>
      <c r="U44" s="49">
        <f t="shared" si="10"/>
        <v>0.11813367759713737</v>
      </c>
      <c r="V44" s="35">
        <f t="shared" si="8"/>
        <v>0.14453599333346928</v>
      </c>
      <c r="XFC44" s="1">
        <v>2.0102500000000001</v>
      </c>
    </row>
    <row r="45" spans="1:22 16383:16383" x14ac:dyDescent="0.25">
      <c r="A45">
        <f>IF(K45="BUY",MAX($A$5:A44)+1,0)</f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tr">
        <f t="shared" si="34"/>
        <v/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f>IF(K46="BUY",MAX($A$5:A45)+1,0)</f>
        <v>0</v>
      </c>
      <c r="B46" s="4" t="s">
        <v>50</v>
      </c>
      <c r="C46" s="19" t="str">
        <f>IFERROR(VLOOKUP(B46,'[1]Valuation Sheet'!$B:$W,7,FALSE),"")</f>
        <v>1.41</v>
      </c>
      <c r="D46" s="20">
        <f>IFERROR(VLOOKUP(B46,'[1]Business Score'!$A:$O,15,FALSE),"")</f>
        <v>0.25016761363636353</v>
      </c>
      <c r="E46" s="20">
        <f>IFERROR(C46/VLOOKUP(B46,'[1]Business Score'!$A:$Q,17,FALSE),"")</f>
        <v>0.81809272290209789</v>
      </c>
      <c r="F46" s="21">
        <f>IFERROR(VLOOKUP(B46,'[1]Valuation Sheet'!$B:$W,2,FALSE),"")</f>
        <v>0.2050461999644633</v>
      </c>
      <c r="G46" s="20">
        <f>IF(IFERROR(VLOOKUP(B46,'[1]Valuation Sheet'!$B:$W,5,FALSE),"")&lt;0.2,0.2,IFERROR(VLOOKUP(B46,'[1]Valuation Sheet'!$B:$W,5,FALSE),""))</f>
        <v>0.88524925289996059</v>
      </c>
      <c r="H46" s="20">
        <f>IF(IFERROR(VLOOKUP(B46,'[1]Valuation Sheet'!$B:$W,4,FALSE),"")&lt;0.2,0.2,IFERROR(VLOOKUP(B46,'[1]Valuation Sheet'!$B:$W,4,FALSE),""))</f>
        <v>1.6316639884586803</v>
      </c>
      <c r="I46" s="20">
        <f t="shared" si="9"/>
        <v>3.7387112199397379</v>
      </c>
      <c r="J46" s="3" t="str">
        <f>VLOOKUP(B46,'[1]Valuation Sheet'!$B:$W,8,FALSE)</f>
        <v>OVERPRICED</v>
      </c>
      <c r="K46" s="15" t="str">
        <f t="shared" si="2"/>
        <v/>
      </c>
      <c r="L46" s="16">
        <f t="shared" ref="L46" si="39">IFERROR(C46/D46,"")</f>
        <v>5.6362211698974569</v>
      </c>
      <c r="M46" s="20">
        <f t="shared" ref="M46" si="40">IFERROR(C46/F46,"")</f>
        <v>6.8764990536004476</v>
      </c>
      <c r="N46" s="20">
        <f>VLOOKUP(B46,'[1]Business Score'!$A:$BU,73,)</f>
        <v>14.944825053870568</v>
      </c>
      <c r="O46" s="20">
        <f>IFERROR(C46/E46,"")</f>
        <v>1.7235210148284577</v>
      </c>
      <c r="P46" s="18">
        <f t="shared" si="34"/>
        <v>0.14183333333333337</v>
      </c>
      <c r="Q46" s="42">
        <f>VLOOKUP(B46,'[1]Valuation Sheet'!$B:$W,21,FALSE)</f>
        <v>0.1572085024529648</v>
      </c>
      <c r="R46" s="43">
        <f t="shared" si="5"/>
        <v>1.6515682410920127</v>
      </c>
      <c r="S46" s="22">
        <f t="shared" si="13"/>
        <v>3.1441700490592958E-2</v>
      </c>
      <c r="T46" s="3">
        <f t="shared" si="14"/>
        <v>0.33031364821840253</v>
      </c>
      <c r="U46" s="49">
        <f t="shared" si="10"/>
        <v>3.1441700490592958E-2</v>
      </c>
      <c r="V46" s="35">
        <f t="shared" si="8"/>
        <v>0.33031364821840253</v>
      </c>
      <c r="XFC46" s="1">
        <v>0.19998500000000002</v>
      </c>
    </row>
    <row r="47" spans="1:22 16383:16383" x14ac:dyDescent="0.25">
      <c r="A47">
        <f>IF(K47="BUY",MAX($A$5:A46)+1,0)</f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tr">
        <f t="shared" si="34"/>
        <v/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f>IF(K48="BUY",MAX($A$5:A47)+1,0)</f>
        <v>0</v>
      </c>
      <c r="B48" s="4" t="s">
        <v>52</v>
      </c>
      <c r="C48" s="19" t="str">
        <f>IFERROR(VLOOKUP(B48,'[1]Valuation Sheet'!$B:$W,7,FALSE),"")</f>
        <v>9.30</v>
      </c>
      <c r="D48" s="20">
        <f>IFERROR(VLOOKUP(B48,'[1]Business Score'!$A:$O,15,FALSE),"")</f>
        <v>0.43781117021276544</v>
      </c>
      <c r="E48" s="20">
        <f>IFERROR(C48/VLOOKUP(B48,'[1]Business Score'!$A:$Q,17,FALSE),"")</f>
        <v>6.3291586087585205</v>
      </c>
      <c r="F48" s="21">
        <f>IFERROR(VLOOKUP(B48,'[1]Valuation Sheet'!$B:$W,2,FALSE),"")</f>
        <v>0.38194334184994083</v>
      </c>
      <c r="G48" s="20">
        <f>IF(IFERROR(VLOOKUP(B48,'[1]Valuation Sheet'!$B:$W,5,FALSE),"")&lt;0.2,0.2,IFERROR(VLOOKUP(B48,'[1]Valuation Sheet'!$B:$W,5,FALSE),""))</f>
        <v>3.5841665009888288</v>
      </c>
      <c r="H48" s="20">
        <f>IF(IFERROR(VLOOKUP(B48,'[1]Valuation Sheet'!$B:$W,4,FALSE),"")&lt;0.2,0.2,IFERROR(VLOOKUP(B48,'[1]Valuation Sheet'!$B:$W,4,FALSE),""))</f>
        <v>6.6062246188241716</v>
      </c>
      <c r="I48" s="20">
        <f t="shared" si="9"/>
        <v>9.6836479619148879</v>
      </c>
      <c r="J48" s="3" t="str">
        <f>VLOOKUP(B48,'[1]Valuation Sheet'!$B:$W,8,FALSE)</f>
        <v>OVERPRICED</v>
      </c>
      <c r="K48" s="15" t="str">
        <f t="shared" si="2"/>
        <v/>
      </c>
      <c r="L48" s="16">
        <f t="shared" ref="L48" si="41">IFERROR(C48/D48,"")</f>
        <v>21.242034540782569</v>
      </c>
      <c r="M48" s="20">
        <f t="shared" ref="M48" si="42">IFERROR(C48/F48,"")</f>
        <v>24.34916120007615</v>
      </c>
      <c r="N48" s="20">
        <f>VLOOKUP(B48,'[1]Business Score'!$A:$BU,73,)</f>
        <v>22.118320912663954</v>
      </c>
      <c r="O48" s="20">
        <f t="shared" ref="O48:O54" si="43">IFERROR(C48/E48,"")</f>
        <v>1.4693896258390999</v>
      </c>
      <c r="P48" s="18">
        <f t="shared" si="34"/>
        <v>2.4483870967741937E-2</v>
      </c>
      <c r="Q48" s="42">
        <f>VLOOKUP(B48,'[1]Valuation Sheet'!$B:$W,21,FALSE)</f>
        <v>-0.28965326679309988</v>
      </c>
      <c r="R48" s="43">
        <f t="shared" si="5"/>
        <v>4.1252469023106197E-2</v>
      </c>
      <c r="S48" s="22">
        <f t="shared" si="13"/>
        <v>-5.793065335861998E-2</v>
      </c>
      <c r="T48" s="3">
        <f t="shared" si="14"/>
        <v>8.2504938046212388E-3</v>
      </c>
      <c r="U48" s="49">
        <f t="shared" si="10"/>
        <v>-5.793065335861998E-2</v>
      </c>
      <c r="V48" s="35">
        <f t="shared" si="8"/>
        <v>8.2504938046212388E-3</v>
      </c>
      <c r="XFC48" s="1">
        <v>0.22770000000000001</v>
      </c>
    </row>
    <row r="49" spans="1:22 16383:16383" x14ac:dyDescent="0.25">
      <c r="A49">
        <f>IF(K49="BUY",MAX($A$5:A48)+1,0)</f>
        <v>0</v>
      </c>
      <c r="B49" s="4" t="s">
        <v>53</v>
      </c>
      <c r="C49" s="19" t="str">
        <f>IFERROR(VLOOKUP(B49,'[1]Valuation Sheet'!$B:$W,7,FALSE),"")</f>
        <v>21.00</v>
      </c>
      <c r="D49" s="20">
        <f>IFERROR(VLOOKUP(B49,'[1]Business Score'!$A:$O,15,FALSE),"")</f>
        <v>-0.23157739999999999</v>
      </c>
      <c r="E49" s="20">
        <f>IFERROR(C49/VLOOKUP(B49,'[1]Business Score'!$A:$Q,17,FALSE),"")</f>
        <v>6.4143803365384615</v>
      </c>
      <c r="F49" s="21">
        <f>IFERROR(VLOOKUP(B49,'[1]Valuation Sheet'!$B:$W,2,FALSE),"")</f>
        <v>2.4562893798090589E-2</v>
      </c>
      <c r="G49" s="20">
        <f>IF(IFERROR(VLOOKUP(B49,'[1]Valuation Sheet'!$B:$W,5,FALSE),"")&lt;0.2,0.2,IFERROR(VLOOKUP(B49,'[1]Valuation Sheet'!$B:$W,5,FALSE),""))</f>
        <v>2.3760813126049647</v>
      </c>
      <c r="H49" s="20">
        <f>IF(IFERROR(VLOOKUP(B49,'[1]Valuation Sheet'!$B:$W,4,FALSE),"")&lt;0.2,0.2,IFERROR(VLOOKUP(B49,'[1]Valuation Sheet'!$B:$W,4,FALSE),""))</f>
        <v>4.379519438990453</v>
      </c>
      <c r="I49" s="20">
        <f t="shared" si="9"/>
        <v>2.3145735538955026</v>
      </c>
      <c r="J49" s="3" t="str">
        <f>VLOOKUP(B49,'[1]Valuation Sheet'!$B:$W,8,FALSE)</f>
        <v>OVERPRICED</v>
      </c>
      <c r="K49" s="15" t="str">
        <f t="shared" si="2"/>
        <v/>
      </c>
      <c r="L49" s="16">
        <f t="shared" ref="L49:L54" si="44">IFERROR(C49/D49,"")</f>
        <v>-90.682424105288348</v>
      </c>
      <c r="M49" s="20">
        <f t="shared" ref="M49:M54" si="45">IFERROR(C49/F49,"")</f>
        <v>854.94812511188923</v>
      </c>
      <c r="N49" s="20">
        <f>VLOOKUP(B49,'[1]Business Score'!$A:$BU,73,)</f>
        <v>-9.9948162208207822</v>
      </c>
      <c r="O49" s="20">
        <f t="shared" si="43"/>
        <v>3.2738937977183795</v>
      </c>
      <c r="P49" s="18">
        <f t="shared" si="34"/>
        <v>9.6728571428571428E-3</v>
      </c>
      <c r="Q49" s="42">
        <f>VLOOKUP(B49,'[1]Valuation Sheet'!$B:$W,21,FALSE)</f>
        <v>-0.79145145528616889</v>
      </c>
      <c r="R49" s="43">
        <f t="shared" si="5"/>
        <v>-0.88978221171926175</v>
      </c>
      <c r="S49" s="22">
        <f t="shared" si="13"/>
        <v>-0.15829029105723377</v>
      </c>
      <c r="T49" s="3">
        <f t="shared" si="14"/>
        <v>-0.17795644234385236</v>
      </c>
      <c r="U49" s="49">
        <f t="shared" si="10"/>
        <v>-0.17795644234385236</v>
      </c>
      <c r="V49" s="35">
        <f t="shared" si="8"/>
        <v>-0.15829029105723377</v>
      </c>
      <c r="XFC49" s="1">
        <v>0.20313000000000001</v>
      </c>
    </row>
    <row r="50" spans="1:22 16383:16383" x14ac:dyDescent="0.25">
      <c r="A50">
        <f>IF(K50="BUY",MAX($A$5:A49)+1,0)</f>
        <v>0</v>
      </c>
      <c r="B50" s="4" t="s">
        <v>54</v>
      </c>
      <c r="C50" s="19" t="str">
        <f>IFERROR(VLOOKUP(B50,'[1]Valuation Sheet'!$B:$W,7,FALSE),"")</f>
        <v>9.10</v>
      </c>
      <c r="D50" s="20">
        <f>IFERROR(VLOOKUP(B50,'[1]Business Score'!$A:$O,15,FALSE),"")</f>
        <v>1.8313723333333347</v>
      </c>
      <c r="E50" s="20">
        <f>IFERROR(C50/VLOOKUP(B50,'[1]Business Score'!$A:$Q,17,FALSE),"")</f>
        <v>8.4154735427574145</v>
      </c>
      <c r="F50" s="21">
        <f>IFERROR(VLOOKUP(B50,'[1]Valuation Sheet'!$B:$W,2,FALSE),"")</f>
        <v>2.0334917127968124</v>
      </c>
      <c r="G50" s="20">
        <f>IF(IFERROR(VLOOKUP(B50,'[1]Valuation Sheet'!$B:$W,5,FALSE),"")&lt;0.2,0.2,IFERROR(VLOOKUP(B50,'[1]Valuation Sheet'!$B:$W,5,FALSE),""))</f>
        <v>8.7266257820557396</v>
      </c>
      <c r="H50" s="20">
        <f>IF(IFERROR(VLOOKUP(B50,'[1]Valuation Sheet'!$B:$W,4,FALSE),"")&lt;0.2,0.2,IFERROR(VLOOKUP(B50,'[1]Valuation Sheet'!$B:$W,4,FALSE),""))</f>
        <v>16.084646197317397</v>
      </c>
      <c r="I50" s="20">
        <f t="shared" si="9"/>
        <v>12.502357112510616</v>
      </c>
      <c r="J50" s="3" t="str">
        <f>VLOOKUP(B50,'[1]Valuation Sheet'!$B:$W,8,FALSE)</f>
        <v>FAIRLY PRICED</v>
      </c>
      <c r="K50" s="15" t="str">
        <f t="shared" si="2"/>
        <v/>
      </c>
      <c r="L50" s="16">
        <f t="shared" si="44"/>
        <v>4.9689513346730658</v>
      </c>
      <c r="M50" s="20">
        <f t="shared" si="45"/>
        <v>4.4750612666545333</v>
      </c>
      <c r="N50" s="20">
        <f>VLOOKUP(B50,'[1]Business Score'!$A:$BU,73,)</f>
        <v>6.8267696770075732</v>
      </c>
      <c r="O50" s="20">
        <f t="shared" si="43"/>
        <v>1.0813414068459293</v>
      </c>
      <c r="P50" s="18">
        <f t="shared" si="34"/>
        <v>0.13790109890109889</v>
      </c>
      <c r="Q50" s="42">
        <f>VLOOKUP(B50,'[1]Valuation Sheet'!$B:$W,21,FALSE)</f>
        <v>0.76754353816674703</v>
      </c>
      <c r="R50" s="43">
        <f t="shared" si="5"/>
        <v>0.37388539697918866</v>
      </c>
      <c r="S50" s="22">
        <f t="shared" si="13"/>
        <v>0.15350870763334939</v>
      </c>
      <c r="T50" s="3">
        <f t="shared" si="14"/>
        <v>7.4777079395837734E-2</v>
      </c>
      <c r="U50" s="49">
        <f t="shared" si="10"/>
        <v>7.4777079395837734E-2</v>
      </c>
      <c r="V50" s="35">
        <f t="shared" si="8"/>
        <v>0.15350870763334939</v>
      </c>
      <c r="XFC50" s="1">
        <v>1.2548999999999999</v>
      </c>
    </row>
    <row r="51" spans="1:22 16383:16383" x14ac:dyDescent="0.25">
      <c r="A51">
        <f>IF(K51="BUY",MAX($A$5:A50)+1,0)</f>
        <v>13</v>
      </c>
      <c r="B51" s="4" t="s">
        <v>55</v>
      </c>
      <c r="C51" s="19" t="str">
        <f>IFERROR(VLOOKUP(B51,'[1]Valuation Sheet'!$B:$W,7,FALSE),"")</f>
        <v>13.80</v>
      </c>
      <c r="D51" s="20">
        <f>IFERROR(VLOOKUP(B51,'[1]Business Score'!$A:$O,15,FALSE),"")</f>
        <v>2.5676757723577328</v>
      </c>
      <c r="E51" s="20">
        <f>IFERROR(C51/VLOOKUP(B51,'[1]Business Score'!$A:$Q,17,FALSE),"")</f>
        <v>39.855397397103658</v>
      </c>
      <c r="F51" s="21">
        <f>IFERROR(VLOOKUP(B51,'[1]Valuation Sheet'!$B:$W,2,FALSE),"")</f>
        <v>2.9716020269250683</v>
      </c>
      <c r="G51" s="20">
        <f>IF(IFERROR(VLOOKUP(B51,'[1]Valuation Sheet'!$B:$W,5,FALSE),"")&lt;0.2,0.2,IFERROR(VLOOKUP(B51,'[1]Valuation Sheet'!$B:$W,5,FALSE),""))</f>
        <v>21.498906376035411</v>
      </c>
      <c r="H51" s="20">
        <f>IF(IFERROR(VLOOKUP(B51,'[1]Valuation Sheet'!$B:$W,4,FALSE),"")&lt;0.2,0.2,IFERROR(VLOOKUP(B51,'[1]Valuation Sheet'!$B:$W,4,FALSE),""))</f>
        <v>39.626117966332657</v>
      </c>
      <c r="I51" s="20">
        <f t="shared" si="9"/>
        <v>49.461769155528387</v>
      </c>
      <c r="J51" s="3" t="str">
        <f>VLOOKUP(B51,'[1]Valuation Sheet'!$B:$W,8,FALSE)</f>
        <v>UNDERPRICED</v>
      </c>
      <c r="K51" s="15" t="str">
        <f t="shared" si="2"/>
        <v>BUY</v>
      </c>
      <c r="L51" s="16">
        <f t="shared" si="44"/>
        <v>5.3745103445550457</v>
      </c>
      <c r="M51" s="20">
        <f t="shared" si="45"/>
        <v>4.6439596806574599</v>
      </c>
      <c r="N51" s="20">
        <f>VLOOKUP(B51,'[1]Business Score'!$A:$BU,73,)</f>
        <v>19.263245651187027</v>
      </c>
      <c r="O51" s="20">
        <f t="shared" si="43"/>
        <v>0.34625172250830105</v>
      </c>
      <c r="P51" s="18">
        <f t="shared" si="34"/>
        <v>7.2504347826086946E-2</v>
      </c>
      <c r="Q51" s="42">
        <f>VLOOKUP(B51,'[1]Valuation Sheet'!$B:$W,21,FALSE)</f>
        <v>1.8714578236472938</v>
      </c>
      <c r="R51" s="43">
        <f t="shared" si="5"/>
        <v>2.5841861706904625</v>
      </c>
      <c r="S51" s="22">
        <f t="shared" si="13"/>
        <v>0.37429156472945879</v>
      </c>
      <c r="T51" s="3">
        <f t="shared" si="14"/>
        <v>0.51683723413809246</v>
      </c>
      <c r="U51" s="49">
        <f t="shared" si="10"/>
        <v>0.37429156472945879</v>
      </c>
      <c r="V51" s="35">
        <f t="shared" si="8"/>
        <v>0.51683723413809246</v>
      </c>
      <c r="XFC51" s="1">
        <v>1.0005599999999999</v>
      </c>
    </row>
    <row r="52" spans="1:22 16383:16383" x14ac:dyDescent="0.25">
      <c r="A52">
        <f>IF(K52="BUY",MAX($A$5:A51)+1,0)</f>
        <v>0</v>
      </c>
      <c r="B52" s="4" t="s">
        <v>56</v>
      </c>
      <c r="C52" s="19" t="str">
        <f>IFERROR(VLOOKUP(B52,'[1]Valuation Sheet'!$B:$W,7,FALSE),"")</f>
        <v>0.93</v>
      </c>
      <c r="D52" s="20">
        <f>IFERROR(VLOOKUP(B52,'[1]Business Score'!$A:$O,15,FALSE),"")</f>
        <v>2.4043715846994534E-2</v>
      </c>
      <c r="E52" s="20">
        <f>IFERROR(C52/VLOOKUP(B52,'[1]Business Score'!$A:$Q,17,FALSE),"")</f>
        <v>6.9204048582995954</v>
      </c>
      <c r="F52" s="21">
        <f>IFERROR(VLOOKUP(B52,'[1]Valuation Sheet'!$B:$W,2,FALSE),"")</f>
        <v>0.20322289089797915</v>
      </c>
      <c r="G52" s="20">
        <f>IF(IFERROR(VLOOKUP(B52,'[1]Valuation Sheet'!$B:$W,5,FALSE),"")&lt;0.2,0.2,IFERROR(VLOOKUP(B52,'[1]Valuation Sheet'!$B:$W,5,FALSE),""))</f>
        <v>3.1209829596867928</v>
      </c>
      <c r="H52" s="20">
        <f>IF(IFERROR(VLOOKUP(B52,'[1]Valuation Sheet'!$B:$W,4,FALSE),"")&lt;0.2,0.2,IFERROR(VLOOKUP(B52,'[1]Valuation Sheet'!$B:$W,4,FALSE),""))</f>
        <v>5.7524990698745109</v>
      </c>
      <c r="I52" s="20">
        <f t="shared" si="9"/>
        <v>0.52680401137075039</v>
      </c>
      <c r="J52" s="3" t="str">
        <f>VLOOKUP(B52,'[1]Valuation Sheet'!$B:$W,8,FALSE)</f>
        <v>UNDERPRICED</v>
      </c>
      <c r="K52" s="15" t="str">
        <f t="shared" si="2"/>
        <v/>
      </c>
      <c r="L52" s="16">
        <f t="shared" si="44"/>
        <v>38.679545454545462</v>
      </c>
      <c r="M52" s="20">
        <f t="shared" si="45"/>
        <v>4.5762561288771035</v>
      </c>
      <c r="N52" s="20">
        <f>VLOOKUP(B52,'[1]Business Score'!$A:$BU,73,)</f>
        <v>21.910257745647119</v>
      </c>
      <c r="O52" s="20">
        <f t="shared" si="43"/>
        <v>0.13438520130576714</v>
      </c>
      <c r="P52" s="18">
        <f t="shared" si="34"/>
        <v>6.4533333333333318E-2</v>
      </c>
      <c r="Q52" s="42">
        <f>VLOOKUP(B52,'[1]Valuation Sheet'!$B:$W,21,FALSE)</f>
        <v>5.1854828708328071</v>
      </c>
      <c r="R52" s="43">
        <f t="shared" si="5"/>
        <v>-0.43354407379489213</v>
      </c>
      <c r="S52" s="22">
        <f t="shared" si="13"/>
        <v>1.0370965741665614</v>
      </c>
      <c r="T52" s="3">
        <f t="shared" si="14"/>
        <v>-8.6708814758978431E-2</v>
      </c>
      <c r="U52" s="49">
        <f t="shared" si="10"/>
        <v>-8.6708814758978431E-2</v>
      </c>
      <c r="V52" s="35">
        <f t="shared" si="8"/>
        <v>1.0370965741665614</v>
      </c>
      <c r="XFC52" s="1">
        <v>6.0015999999999993E-2</v>
      </c>
    </row>
    <row r="53" spans="1:22 16383:16383" x14ac:dyDescent="0.25">
      <c r="A53">
        <f>IF(K53="BUY",MAX($A$5:A52)+1,0)</f>
        <v>0</v>
      </c>
      <c r="B53" s="4" t="s">
        <v>57</v>
      </c>
      <c r="C53" s="19" t="str">
        <f>IFERROR(VLOOKUP(B53,'[1]Valuation Sheet'!$B:$W,7,FALSE),"")</f>
        <v>12.60</v>
      </c>
      <c r="D53" s="20">
        <f>IFERROR(VLOOKUP(B53,'[1]Business Score'!$A:$O,15,FALSE),"")</f>
        <v>1.6680064150943392</v>
      </c>
      <c r="E53" s="20">
        <f>IFERROR(C53/VLOOKUP(B53,'[1]Business Score'!$A:$Q,17,FALSE),"")</f>
        <v>4.0392950943396224</v>
      </c>
      <c r="F53" s="21">
        <f>IFERROR(VLOOKUP(B53,'[1]Valuation Sheet'!$B:$W,2,FALSE),"")</f>
        <v>1.496416369728139</v>
      </c>
      <c r="G53" s="20">
        <f>IF(IFERROR(VLOOKUP(B53,'[1]Valuation Sheet'!$B:$W,5,FALSE),"")&lt;0.2,0.2,IFERROR(VLOOKUP(B53,'[1]Valuation Sheet'!$B:$W,5,FALSE),""))</f>
        <v>5.690803495567077</v>
      </c>
      <c r="H53" s="20">
        <f>IF(IFERROR(VLOOKUP(B53,'[1]Valuation Sheet'!$B:$W,4,FALSE),"")&lt;0.2,0.2,IFERROR(VLOOKUP(B53,'[1]Valuation Sheet'!$B:$W,4,FALSE),""))</f>
        <v>10.489112641093525</v>
      </c>
      <c r="I53" s="20">
        <f t="shared" si="9"/>
        <v>16.801449154871502</v>
      </c>
      <c r="J53" s="3" t="str">
        <f>VLOOKUP(B53,'[1]Valuation Sheet'!$B:$W,8,FALSE)</f>
        <v>OVERPRICED</v>
      </c>
      <c r="K53" s="15" t="str">
        <f t="shared" si="2"/>
        <v/>
      </c>
      <c r="L53" s="16">
        <f t="shared" si="44"/>
        <v>7.5539277822785635</v>
      </c>
      <c r="M53" s="20">
        <f t="shared" si="45"/>
        <v>8.4201163893235815</v>
      </c>
      <c r="N53" s="20">
        <f>VLOOKUP(B53,'[1]Business Score'!$A:$BU,73,)</f>
        <v>10.072772504247979</v>
      </c>
      <c r="O53" s="20">
        <f t="shared" si="43"/>
        <v>3.1193561514375943</v>
      </c>
      <c r="P53" s="18">
        <f t="shared" si="34"/>
        <v>7.9317460317460328E-2</v>
      </c>
      <c r="Q53" s="42">
        <f>VLOOKUP(B53,'[1]Valuation Sheet'!$B:$W,21,FALSE)</f>
        <v>-0.16753074277035507</v>
      </c>
      <c r="R53" s="43">
        <f t="shared" si="5"/>
        <v>0.33344834562472236</v>
      </c>
      <c r="S53" s="22">
        <f t="shared" si="13"/>
        <v>-3.3506148554071011E-2</v>
      </c>
      <c r="T53" s="3">
        <f t="shared" si="14"/>
        <v>6.6689669124944478E-2</v>
      </c>
      <c r="U53" s="49">
        <f t="shared" si="10"/>
        <v>-3.3506148554071011E-2</v>
      </c>
      <c r="V53" s="35">
        <f t="shared" si="8"/>
        <v>6.6689669124944478E-2</v>
      </c>
      <c r="XFC53" s="1">
        <v>0.99940000000000007</v>
      </c>
    </row>
    <row r="54" spans="1:22 16383:16383" x14ac:dyDescent="0.25">
      <c r="A54">
        <f>IF(K54="BUY",MAX($A$5:A53)+1,0)</f>
        <v>0</v>
      </c>
      <c r="B54" s="4" t="s">
        <v>58</v>
      </c>
      <c r="C54" s="19" t="str">
        <f>IFERROR(VLOOKUP(B54,'[1]Valuation Sheet'!$B:$W,7,FALSE),"")</f>
        <v>1,121.20</v>
      </c>
      <c r="D54" s="20">
        <f>IFERROR(VLOOKUP(B54,'[1]Business Score'!$A:$O,15,FALSE),"")</f>
        <v>54.257848257764977</v>
      </c>
      <c r="E54" s="20">
        <f>IFERROR(C54/VLOOKUP(B54,'[1]Business Score'!$A:$Q,17,FALSE),"")</f>
        <v>70.119978724482166</v>
      </c>
      <c r="F54" s="21">
        <f>IFERROR(VLOOKUP(B54,'[1]Valuation Sheet'!$B:$W,2,FALSE),"")</f>
        <v>41.301701138509841</v>
      </c>
      <c r="G54" s="20">
        <f>IF(IFERROR(VLOOKUP(B54,'[1]Valuation Sheet'!$B:$W,5,FALSE),"")&lt;0.2,0.2,IFERROR(VLOOKUP(B54,'[1]Valuation Sheet'!$B:$W,5,FALSE),""))</f>
        <v>140.91159822575878</v>
      </c>
      <c r="H54" s="20">
        <f>IF(IFERROR(VLOOKUP(B54,'[1]Valuation Sheet'!$B:$W,4,FALSE),"")&lt;0.2,0.2,IFERROR(VLOOKUP(B54,'[1]Valuation Sheet'!$B:$W,4,FALSE),""))</f>
        <v>259.72389090184447</v>
      </c>
      <c r="I54" s="20">
        <f t="shared" si="9"/>
        <v>1739.193163741222</v>
      </c>
      <c r="J54" s="3" t="str">
        <f>VLOOKUP(B54,'[1]Valuation Sheet'!$B:$W,8,FALSE)</f>
        <v>OVERPRICED</v>
      </c>
      <c r="K54" s="15" t="str">
        <f t="shared" si="2"/>
        <v/>
      </c>
      <c r="L54" s="16">
        <f t="shared" si="44"/>
        <v>20.664291637100487</v>
      </c>
      <c r="M54" s="20">
        <f t="shared" si="45"/>
        <v>27.146581595753922</v>
      </c>
      <c r="N54" s="20">
        <f>VLOOKUP(B54,'[1]Business Score'!$A:$BU,73,)</f>
        <v>32.054222929718222</v>
      </c>
      <c r="O54" s="20">
        <f t="shared" si="43"/>
        <v>15.989736739730878</v>
      </c>
      <c r="P54" s="18">
        <f t="shared" si="34"/>
        <v>5.224027827327863E-2</v>
      </c>
      <c r="Q54" s="42">
        <f>VLOOKUP(B54,'[1]Valuation Sheet'!$B:$W,21,FALSE)</f>
        <v>-0.76835186326984972</v>
      </c>
      <c r="R54" s="43">
        <f t="shared" si="5"/>
        <v>0.55118905078596314</v>
      </c>
      <c r="S54" s="22">
        <f t="shared" si="13"/>
        <v>-0.15367037265396993</v>
      </c>
      <c r="T54" s="3">
        <f t="shared" si="14"/>
        <v>0.11023781015719263</v>
      </c>
      <c r="U54" s="49">
        <f t="shared" si="10"/>
        <v>-0.15367037265396993</v>
      </c>
      <c r="V54" s="35">
        <f t="shared" si="8"/>
        <v>0.11023781015719263</v>
      </c>
      <c r="XFC54" s="1">
        <v>58.571800000000003</v>
      </c>
    </row>
    <row r="55" spans="1:22 16383:16383" x14ac:dyDescent="0.25">
      <c r="A55">
        <f>IF(K55="BUY",MAX($A$5:A54)+1,0)</f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tr">
        <f t="shared" si="34"/>
        <v/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f>IF(K56="BUY",MAX($A$5:A55)+1,0)</f>
        <v>0</v>
      </c>
      <c r="B56" s="4" t="s">
        <v>60</v>
      </c>
      <c r="C56" s="19">
        <f>IFERROR(VLOOKUP(B56,'[1]Valuation Sheet'!$B:$W,7,FALSE),"")</f>
        <v>3.37</v>
      </c>
      <c r="D56" s="20">
        <f>IFERROR(VLOOKUP(B56,'[1]Business Score'!$A:$O,15,FALSE),"")</f>
        <v>-0.1768878406204033</v>
      </c>
      <c r="E56" s="20">
        <f>IFERROR(C56/VLOOKUP(B56,'[1]Business Score'!$A:$Q,17,FALSE),"")</f>
        <v>6.8531768953068593</v>
      </c>
      <c r="F56" s="21">
        <f>IFERROR(VLOOKUP(B56,'[1]Valuation Sheet'!$B:$W,2,FALSE),"")</f>
        <v>9.6797374699833016E-2</v>
      </c>
      <c r="G56" s="20">
        <f>IF(IFERROR(VLOOKUP(B56,'[1]Valuation Sheet'!$B:$W,5,FALSE),"")&lt;0.2,0.2,IFERROR(VLOOKUP(B56,'[1]Valuation Sheet'!$B:$W,5,FALSE),""))</f>
        <v>2.7537438876856268</v>
      </c>
      <c r="H56" s="20">
        <f>IF(IFERROR(VLOOKUP(B56,'[1]Valuation Sheet'!$B:$W,4,FALSE),"")&lt;0.2,0.2,IFERROR(VLOOKUP(B56,'[1]Valuation Sheet'!$B:$W,4,FALSE),""))</f>
        <v>5.0756153933547612</v>
      </c>
      <c r="I56" s="20">
        <f t="shared" si="9"/>
        <v>0</v>
      </c>
      <c r="J56" s="3" t="str">
        <f>VLOOKUP(B56,'[1]Valuation Sheet'!$B:$W,8,FALSE)</f>
        <v>FAIRLY PRICED</v>
      </c>
      <c r="K56" s="15" t="str">
        <f t="shared" si="2"/>
        <v/>
      </c>
      <c r="L56" s="16">
        <f t="shared" ref="L56" si="46">IFERROR(C56/D56,"")</f>
        <v>-19.051620440276235</v>
      </c>
      <c r="M56" s="20">
        <f t="shared" ref="M56" si="47">IFERROR(C56/F56,"")</f>
        <v>34.814993799680124</v>
      </c>
      <c r="N56" s="20">
        <f>VLOOKUP(B56,'[1]Business Score'!$A:$BU,73,)</f>
        <v>4.1019508378834475</v>
      </c>
      <c r="O56" s="20">
        <f>IFERROR(C56/E56,"")</f>
        <v>0.49174274230507869</v>
      </c>
      <c r="P56" s="18">
        <f t="shared" si="34"/>
        <v>0</v>
      </c>
      <c r="Q56" s="42">
        <f>VLOOKUP(B56,'[1]Valuation Sheet'!$B:$W,21,FALSE)</f>
        <v>0.5061173274049735</v>
      </c>
      <c r="R56" s="43" t="str">
        <f t="shared" si="5"/>
        <v/>
      </c>
      <c r="S56" s="22">
        <f t="shared" si="13"/>
        <v>0.1012234654809947</v>
      </c>
      <c r="T56" s="3" t="str">
        <f t="shared" si="14"/>
        <v/>
      </c>
      <c r="U56" s="49">
        <v>0</v>
      </c>
      <c r="V56" s="35">
        <f t="shared" si="8"/>
        <v>0.1012234654809947</v>
      </c>
      <c r="XFC56" s="1">
        <v>0</v>
      </c>
    </row>
    <row r="57" spans="1:22 16383:16383" x14ac:dyDescent="0.25">
      <c r="A57">
        <f>IF(K57="BUY",MAX($A$5:A56)+1,0)</f>
        <v>0</v>
      </c>
      <c r="B57" s="4" t="s">
        <v>61</v>
      </c>
      <c r="C57" s="19" t="str">
        <f>IFERROR(VLOOKUP(B57,'[1]Valuation Sheet'!$B:$W,7,FALSE),"")</f>
        <v>8.00</v>
      </c>
      <c r="D57" s="20">
        <f>IFERROR(VLOOKUP(B57,'[1]Business Score'!$A:$O,15,FALSE),"")</f>
        <v>0.39106888888888836</v>
      </c>
      <c r="E57" s="20">
        <f>IFERROR(C57/VLOOKUP(B57,'[1]Business Score'!$A:$Q,17,FALSE),"")</f>
        <v>7.1291466666666672</v>
      </c>
      <c r="F57" s="21">
        <f>IFERROR(VLOOKUP(B57,'[1]Valuation Sheet'!$B:$W,2,FALSE),"")</f>
        <v>1.4378930848408744</v>
      </c>
      <c r="G57" s="20">
        <f>IF(IFERROR(VLOOKUP(B57,'[1]Valuation Sheet'!$B:$W,5,FALSE),"")&lt;0.2,0.2,IFERROR(VLOOKUP(B57,'[1]Valuation Sheet'!$B:$W,5,FALSE),""))</f>
        <v>6.4920762178833122</v>
      </c>
      <c r="H57" s="20">
        <f>IF(IFERROR(VLOOKUP(B57,'[1]Valuation Sheet'!$B:$W,4,FALSE),"")&lt;0.2,0.2,IFERROR(VLOOKUP(B57,'[1]Valuation Sheet'!$B:$W,4,FALSE),""))</f>
        <v>11.96599369087104</v>
      </c>
      <c r="I57" s="20">
        <f t="shared" si="9"/>
        <v>15.468121393082123</v>
      </c>
      <c r="J57" s="3" t="str">
        <f>VLOOKUP(B57,'[1]Valuation Sheet'!$B:$W,8,FALSE)</f>
        <v>FAIRLY PRICED</v>
      </c>
      <c r="K57" s="15" t="str">
        <f t="shared" si="2"/>
        <v/>
      </c>
      <c r="L57" s="16">
        <f t="shared" ref="L57:L59" si="48">IFERROR(C57/D57,"")</f>
        <v>20.456753854109277</v>
      </c>
      <c r="M57" s="20">
        <f t="shared" ref="M57:M59" si="49">IFERROR(C57/F57,"")</f>
        <v>5.5636959968308952</v>
      </c>
      <c r="N57" s="20">
        <f>VLOOKUP(B57,'[1]Business Score'!$A:$BU,73,)</f>
        <v>39.553443990470363</v>
      </c>
      <c r="O57" s="20">
        <f>IFERROR(C57/E57,"")</f>
        <v>1.1221539370770881</v>
      </c>
      <c r="P57" s="18">
        <f t="shared" si="34"/>
        <v>0.93744000000000005</v>
      </c>
      <c r="Q57" s="42">
        <f>VLOOKUP(B57,'[1]Valuation Sheet'!$B:$W,21,FALSE)</f>
        <v>0.49574921135887995</v>
      </c>
      <c r="R57" s="43">
        <f t="shared" si="5"/>
        <v>0.93351517413526541</v>
      </c>
      <c r="S57" s="22">
        <f t="shared" si="13"/>
        <v>9.9149842271775993E-2</v>
      </c>
      <c r="T57" s="3">
        <f t="shared" si="14"/>
        <v>0.18670303482705308</v>
      </c>
      <c r="U57" s="49">
        <f t="shared" si="10"/>
        <v>9.9149842271775993E-2</v>
      </c>
      <c r="V57" s="35">
        <f t="shared" si="8"/>
        <v>0.18670303482705308</v>
      </c>
      <c r="XFC57" s="1">
        <v>7.4995200000000004</v>
      </c>
    </row>
    <row r="58" spans="1:22 16383:16383" x14ac:dyDescent="0.25">
      <c r="A58">
        <f>IF(K58="BUY",MAX($A$5:A57)+1,0)</f>
        <v>0</v>
      </c>
      <c r="B58" s="4" t="s">
        <v>62</v>
      </c>
      <c r="C58" s="19" t="str">
        <f>IFERROR(VLOOKUP(B58,'[1]Valuation Sheet'!$B:$W,7,FALSE),"")</f>
        <v>1.91</v>
      </c>
      <c r="D58" s="20">
        <f>IFERROR(VLOOKUP(B58,'[1]Business Score'!$A:$O,15,FALSE),"")</f>
        <v>0.34967959183673591</v>
      </c>
      <c r="E58" s="20">
        <f>IFERROR(C58/VLOOKUP(B58,'[1]Business Score'!$A:$Q,17,FALSE),"")</f>
        <v>3.4391427675460431</v>
      </c>
      <c r="F58" s="21">
        <f>IFERROR(VLOOKUP(B58,'[1]Valuation Sheet'!$B:$W,2,FALSE),"")</f>
        <v>0.18613255350981991</v>
      </c>
      <c r="G58" s="20">
        <f>IF(IFERROR(VLOOKUP(B58,'[1]Valuation Sheet'!$B:$W,5,FALSE),"")&lt;0.2,0.2,IFERROR(VLOOKUP(B58,'[1]Valuation Sheet'!$B:$W,5,FALSE),""))</f>
        <v>1.8467023511513798</v>
      </c>
      <c r="H58" s="20">
        <f>IF(IFERROR(VLOOKUP(B58,'[1]Valuation Sheet'!$B:$W,4,FALSE),"")&lt;0.2,0.2,IFERROR(VLOOKUP(B58,'[1]Valuation Sheet'!$B:$W,4,FALSE),""))</f>
        <v>3.4037845430593041</v>
      </c>
      <c r="I58" s="20">
        <f t="shared" si="9"/>
        <v>2.662601141020307</v>
      </c>
      <c r="J58" s="3" t="str">
        <f>VLOOKUP(B58,'[1]Valuation Sheet'!$B:$W,8,FALSE)</f>
        <v>FAIRLY PRICED</v>
      </c>
      <c r="K58" s="15" t="str">
        <f t="shared" si="2"/>
        <v/>
      </c>
      <c r="L58" s="16">
        <f t="shared" si="48"/>
        <v>5.4621431864738952</v>
      </c>
      <c r="M58" s="20">
        <f t="shared" si="49"/>
        <v>10.261504309611444</v>
      </c>
      <c r="N58" s="20">
        <f>VLOOKUP(B58,'[1]Business Score'!$A:$BU,73,)</f>
        <v>7.614402450639628</v>
      </c>
      <c r="O58" s="20">
        <f>IFERROR(C58/E58,"")</f>
        <v>0.55537095407145787</v>
      </c>
      <c r="P58" s="18">
        <f t="shared" si="34"/>
        <v>0.10467015706806282</v>
      </c>
      <c r="Q58" s="42">
        <f>VLOOKUP(B58,'[1]Valuation Sheet'!$B:$W,21,FALSE)</f>
        <v>0.78208614819858857</v>
      </c>
      <c r="R58" s="43">
        <f t="shared" si="5"/>
        <v>0.39403201100539631</v>
      </c>
      <c r="S58" s="22">
        <f t="shared" si="13"/>
        <v>0.15641722963971771</v>
      </c>
      <c r="T58" s="3">
        <f t="shared" si="14"/>
        <v>7.8806402201079262E-2</v>
      </c>
      <c r="U58" s="49">
        <f t="shared" si="10"/>
        <v>7.8806402201079262E-2</v>
      </c>
      <c r="V58" s="35">
        <f t="shared" si="8"/>
        <v>0.15641722963971771</v>
      </c>
      <c r="XFC58" s="1">
        <v>0.19991999999999999</v>
      </c>
    </row>
    <row r="59" spans="1:22 16383:16383" x14ac:dyDescent="0.25">
      <c r="A59">
        <f>IF(K59="BUY",MAX($A$5:A58)+1,0)</f>
        <v>0</v>
      </c>
      <c r="B59" s="4" t="s">
        <v>63</v>
      </c>
      <c r="C59" s="19" t="str">
        <f>IFERROR(VLOOKUP(B59,'[1]Valuation Sheet'!$B:$W,7,FALSE),"")</f>
        <v>0.51</v>
      </c>
      <c r="D59" s="20">
        <f>IFERROR(VLOOKUP(B59,'[1]Business Score'!$A:$O,15,FALSE),"")</f>
        <v>9.6860526315789466E-2</v>
      </c>
      <c r="E59" s="20">
        <f>IFERROR(C59/VLOOKUP(B59,'[1]Business Score'!$A:$Q,17,FALSE),"")</f>
        <v>0.48096465071770328</v>
      </c>
      <c r="F59" s="21">
        <f>IFERROR(VLOOKUP(B59,'[1]Valuation Sheet'!$B:$W,2,FALSE),"")</f>
        <v>-0.11327850463768803</v>
      </c>
      <c r="G59" s="20">
        <f>IF(IFERROR(VLOOKUP(B59,'[1]Valuation Sheet'!$B:$W,5,FALSE),"")&lt;0.2,0.2,IFERROR(VLOOKUP(B59,'[1]Valuation Sheet'!$B:$W,5,FALSE),""))</f>
        <v>0.2</v>
      </c>
      <c r="H59" s="20">
        <f>IF(IFERROR(VLOOKUP(B59,'[1]Valuation Sheet'!$B:$W,4,FALSE),"")&lt;0.2,0.2,IFERROR(VLOOKUP(B59,'[1]Valuation Sheet'!$B:$W,4,FALSE),""))</f>
        <v>0.2</v>
      </c>
      <c r="I59" s="20">
        <f t="shared" si="9"/>
        <v>0.26234129703604325</v>
      </c>
      <c r="J59" s="3" t="str">
        <f>VLOOKUP(B59,'[1]Valuation Sheet'!$B:$W,8,FALSE)</f>
        <v>OVERPRICED</v>
      </c>
      <c r="K59" s="15" t="str">
        <f t="shared" si="2"/>
        <v/>
      </c>
      <c r="L59" s="16">
        <f t="shared" si="48"/>
        <v>5.2653027956638692</v>
      </c>
      <c r="M59" s="20">
        <f t="shared" si="49"/>
        <v>-4.5021780754538829</v>
      </c>
      <c r="N59" s="20">
        <f>VLOOKUP(B59,'[1]Business Score'!$A:$BU,73,)</f>
        <v>2.7084438523567917</v>
      </c>
      <c r="O59" s="20">
        <f>IFERROR(C59/E59,"")</f>
        <v>1.0603689881137204</v>
      </c>
      <c r="P59" s="18" t="str">
        <f t="shared" si="34"/>
        <v/>
      </c>
      <c r="Q59" s="42">
        <f>VLOOKUP(B59,'[1]Valuation Sheet'!$B:$W,21,FALSE)</f>
        <v>-0.60784313725490202</v>
      </c>
      <c r="R59" s="43">
        <f t="shared" si="5"/>
        <v>-0.48560529992932699</v>
      </c>
      <c r="S59" s="22">
        <f t="shared" si="13"/>
        <v>-0.1215686274509804</v>
      </c>
      <c r="T59" s="3">
        <f t="shared" si="14"/>
        <v>-9.7121059985865399E-2</v>
      </c>
      <c r="U59" s="49">
        <f t="shared" si="10"/>
        <v>-0.1215686274509804</v>
      </c>
      <c r="V59" s="35">
        <f t="shared" si="8"/>
        <v>-9.7121059985865399E-2</v>
      </c>
      <c r="XFC59" s="1" t="e">
        <v>#VALUE!</v>
      </c>
    </row>
    <row r="60" spans="1:22 16383:16383" ht="13.5" thickBot="1" x14ac:dyDescent="0.3">
      <c r="A60">
        <f>IF(K60="BUY",MAX($A$5:A59)+1,0)</f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tr">
        <f t="shared" si="34"/>
        <v/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f>IF(K61="BUY",MAX($A$5:A60)+1,0)</f>
        <v>0</v>
      </c>
      <c r="B61" s="4" t="s">
        <v>65</v>
      </c>
      <c r="C61" s="19">
        <v>1.2</v>
      </c>
      <c r="D61" s="20">
        <f>IFERROR(VLOOKUP(B61,'[1]Business Score'!$A:$O,15,FALSE),"")</f>
        <v>0.53142259615384602</v>
      </c>
      <c r="E61" s="20">
        <f>IFERROR(C61/VLOOKUP(B61,'[1]Business Score'!$A:$Q,17,FALSE),"")</f>
        <v>7.2905405690200213</v>
      </c>
      <c r="F61" s="21">
        <f>IFERROR(VLOOKUP(B61,'[1]Valuation Sheet'!$B:$W,2,FALSE),"")</f>
        <v>0.39385263699390277</v>
      </c>
      <c r="G61" s="20">
        <f>IF(IFERROR(VLOOKUP(B61,'[1]Valuation Sheet'!$B:$W,5,FALSE),"")&lt;0.2,0.2,IFERROR(VLOOKUP(B61,'[1]Valuation Sheet'!$B:$W,5,FALSE),""))</f>
        <v>4.2927527529253826</v>
      </c>
      <c r="H61" s="20">
        <f>IF(IFERROR(VLOOKUP(B61,'[1]Valuation Sheet'!$B:$W,4,FALSE),"")&lt;0.2,0.2,IFERROR(VLOOKUP(B61,'[1]Valuation Sheet'!$B:$W,4,FALSE),""))</f>
        <v>7.9122688388156686</v>
      </c>
      <c r="I61" s="20">
        <f t="shared" si="9"/>
        <v>0</v>
      </c>
      <c r="J61" s="3" t="str">
        <f>VLOOKUP(B61,'[1]Valuation Sheet'!$B:$W,8,FALSE)</f>
        <v>UNDERPRICED</v>
      </c>
      <c r="K61" s="23" t="str">
        <f t="shared" si="2"/>
        <v/>
      </c>
      <c r="L61" s="16">
        <f t="shared" ref="L61" si="50">IFERROR(C61/D61,"")</f>
        <v>2.258089905632469</v>
      </c>
      <c r="M61" s="20">
        <f t="shared" ref="M61" si="51">IFERROR(C61/F61,"")</f>
        <v>3.0468248458587244</v>
      </c>
      <c r="N61" s="20"/>
      <c r="O61" s="20">
        <f>IFERROR(C61/E61,"")</f>
        <v>0.16459684829122367</v>
      </c>
      <c r="P61" s="18">
        <f t="shared" si="34"/>
        <v>0</v>
      </c>
      <c r="Q61" s="42"/>
      <c r="R61" s="43"/>
      <c r="S61" s="22">
        <f t="shared" si="13"/>
        <v>0</v>
      </c>
      <c r="T61" s="3">
        <f t="shared" si="14"/>
        <v>0</v>
      </c>
      <c r="U61" s="49">
        <f t="shared" si="10"/>
        <v>0</v>
      </c>
      <c r="V61" s="35">
        <f t="shared" si="8"/>
        <v>0</v>
      </c>
      <c r="XFC61" s="1">
        <v>0</v>
      </c>
    </row>
    <row r="62" spans="1:22 16383:16383" x14ac:dyDescent="0.25">
      <c r="A62">
        <f>IF(K62="BUY",MAX($A$5:A61)+1,0)</f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tr">
        <f t="shared" si="2"/>
        <v/>
      </c>
      <c r="L62" s="16"/>
      <c r="M62" s="20"/>
      <c r="N62" s="20"/>
      <c r="O62" s="17"/>
      <c r="P62" s="18" t="str">
        <f t="shared" si="34"/>
        <v/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f>IF(K63="BUY",MAX($A$5:A62)+1,0)</f>
        <v>0</v>
      </c>
      <c r="B63" s="4" t="s">
        <v>67</v>
      </c>
      <c r="C63" s="19" t="str">
        <f>IFERROR(VLOOKUP(B63,'[1]Valuation Sheet'!$B:$W,7,FALSE),"")</f>
        <v>6.12</v>
      </c>
      <c r="D63" s="20">
        <f>IFERROR(VLOOKUP(B63,'[1]Business Score'!$A:$O,15,FALSE),"")</f>
        <v>0.8591293484528163</v>
      </c>
      <c r="E63" s="20">
        <f>IFERROR(C63/VLOOKUP(B63,'[1]Business Score'!$A:$Q,17,FALSE),"")</f>
        <v>7.0282639900816779</v>
      </c>
      <c r="F63" s="21">
        <f>IFERROR(VLOOKUP(B63,'[1]Valuation Sheet'!$B:$W,2,FALSE),"")</f>
        <v>0.61364655560054526</v>
      </c>
      <c r="G63" s="20">
        <f>IF(IFERROR(VLOOKUP(B63,'[1]Valuation Sheet'!$B:$W,5,FALSE),"")&lt;0.2,0.2,IFERROR(VLOOKUP(B63,'[1]Valuation Sheet'!$B:$W,5,FALSE),""))</f>
        <v>3.9898570575567311</v>
      </c>
      <c r="H63" s="20">
        <f>IF(IFERROR(VLOOKUP(B63,'[1]Valuation Sheet'!$B:$W,4,FALSE),"")&lt;0.2,0.2,IFERROR(VLOOKUP(B63,'[1]Valuation Sheet'!$B:$W,4,FALSE),""))</f>
        <v>7.3539808800592326</v>
      </c>
      <c r="I63" s="20">
        <f t="shared" si="9"/>
        <v>10.225534714978663</v>
      </c>
      <c r="J63" s="3" t="str">
        <f>VLOOKUP(B63,'[1]Valuation Sheet'!$B:$W,8,FALSE)</f>
        <v>OVERPRICED</v>
      </c>
      <c r="K63" s="24" t="str">
        <f t="shared" si="2"/>
        <v/>
      </c>
      <c r="L63" s="16">
        <f t="shared" ref="L63" si="52">IFERROR(C63/D63,"")</f>
        <v>7.1234907886936334</v>
      </c>
      <c r="M63" s="20">
        <f t="shared" ref="M63" si="53">IFERROR(C63/F63,"")</f>
        <v>9.9731676877264661</v>
      </c>
      <c r="N63" s="20">
        <f>VLOOKUP(B63,'[1]Business Score'!$A:$BU,73,)</f>
        <v>11.902206266604164</v>
      </c>
      <c r="O63" s="20">
        <f>IFERROR(C63/E63,"")</f>
        <v>0.87076979587513725</v>
      </c>
      <c r="P63" s="18" t="str">
        <f t="shared" si="34"/>
        <v/>
      </c>
      <c r="Q63" s="42">
        <f>VLOOKUP(B63,'[1]Valuation Sheet'!$B:$W,21,FALSE)</f>
        <v>0.20163086275477649</v>
      </c>
      <c r="R63" s="43">
        <f t="shared" si="5"/>
        <v>0.67083900571546762</v>
      </c>
      <c r="S63" s="22">
        <f t="shared" si="13"/>
        <v>4.0326172550955296E-2</v>
      </c>
      <c r="T63" s="3">
        <f t="shared" si="14"/>
        <v>0.13416780114309351</v>
      </c>
      <c r="U63" s="49">
        <f t="shared" si="10"/>
        <v>4.0326172550955296E-2</v>
      </c>
      <c r="V63" s="35">
        <f t="shared" si="8"/>
        <v>0.13416780114309351</v>
      </c>
      <c r="XFC63" s="1" t="e">
        <v>#VALUE!</v>
      </c>
    </row>
    <row r="64" spans="1:22 16383:16383" x14ac:dyDescent="0.25">
      <c r="A64">
        <f>IF(K64="BUY",MAX($A$5:A63)+1,0)</f>
        <v>0</v>
      </c>
      <c r="B64" s="4" t="s">
        <v>68</v>
      </c>
      <c r="C64" s="19" t="str">
        <f>IFERROR(VLOOKUP(B64,'[1]Valuation Sheet'!$B:$W,7,FALSE),"")</f>
        <v>59.75</v>
      </c>
      <c r="D64" s="20">
        <f>IFERROR(VLOOKUP(B64,'[1]Business Score'!$A:$O,15,FALSE),"")</f>
        <v>10.106216372982376</v>
      </c>
      <c r="E64" s="20">
        <f>IFERROR(C64/VLOOKUP(B64,'[1]Business Score'!$A:$Q,17,FALSE),"")</f>
        <v>59.258701522091322</v>
      </c>
      <c r="F64" s="21">
        <f>IFERROR(VLOOKUP(B64,'[1]Valuation Sheet'!$B:$W,2,FALSE),"")</f>
        <v>8.6327153175660527</v>
      </c>
      <c r="G64" s="20">
        <f>IF(IFERROR(VLOOKUP(B64,'[1]Valuation Sheet'!$B:$W,5,FALSE),"")&lt;0.2,0.2,IFERROR(VLOOKUP(B64,'[1]Valuation Sheet'!$B:$W,5,FALSE),""))</f>
        <v>44.958930075935939</v>
      </c>
      <c r="H64" s="20">
        <f>IF(IFERROR(VLOOKUP(B64,'[1]Valuation Sheet'!$B:$W,4,FALSE),"")&lt;0.2,0.2,IFERROR(VLOOKUP(B64,'[1]Valuation Sheet'!$B:$W,4,FALSE),""))</f>
        <v>82.866906607631449</v>
      </c>
      <c r="I64" s="20">
        <f t="shared" si="9"/>
        <v>64.640313945196652</v>
      </c>
      <c r="J64" s="3" t="str">
        <f>VLOOKUP(B64,'[1]Valuation Sheet'!$B:$W,8,FALSE)</f>
        <v>FAIRLY PRICED</v>
      </c>
      <c r="K64" s="24" t="str">
        <f t="shared" si="2"/>
        <v/>
      </c>
      <c r="L64" s="16">
        <f t="shared" ref="L64:L65" si="54">IFERROR(C64/D64,"")</f>
        <v>5.9122027270001531</v>
      </c>
      <c r="M64" s="20">
        <f t="shared" ref="M64:M65" si="55">IFERROR(C64/F64,"")</f>
        <v>6.9213448842010683</v>
      </c>
      <c r="N64" s="20">
        <f>VLOOKUP(B64,'[1]Business Score'!$A:$BU,73,)</f>
        <v>6.3960943996809663</v>
      </c>
      <c r="O64" s="20">
        <f>IFERROR(C64/E64,"")</f>
        <v>1.0082907398456162</v>
      </c>
      <c r="P64" s="18" t="str">
        <f t="shared" si="34"/>
        <v/>
      </c>
      <c r="Q64" s="42">
        <f>VLOOKUP(B64,'[1]Valuation Sheet'!$B:$W,21,FALSE)</f>
        <v>0.38689383443734648</v>
      </c>
      <c r="R64" s="43">
        <f t="shared" si="5"/>
        <v>8.1846258497015212E-2</v>
      </c>
      <c r="S64" s="22">
        <f t="shared" si="13"/>
        <v>7.7378766887469294E-2</v>
      </c>
      <c r="T64" s="3">
        <f t="shared" si="14"/>
        <v>1.6369251699403044E-2</v>
      </c>
      <c r="U64" s="49">
        <f t="shared" si="10"/>
        <v>1.6369251699403044E-2</v>
      </c>
      <c r="V64" s="35">
        <f t="shared" si="8"/>
        <v>7.7378766887469294E-2</v>
      </c>
      <c r="XFC64" s="1" t="e">
        <v>#VALUE!</v>
      </c>
    </row>
    <row r="65" spans="1:22 16383:16383" x14ac:dyDescent="0.25">
      <c r="A65">
        <f>IF(K65="BUY",MAX($A$5:A64)+1,0)</f>
        <v>0</v>
      </c>
      <c r="B65" s="4" t="s">
        <v>69</v>
      </c>
      <c r="C65" s="19" t="str">
        <f>IFERROR(VLOOKUP(B65,'[1]Valuation Sheet'!$B:$W,7,FALSE),"")</f>
        <v>4.29</v>
      </c>
      <c r="D65" s="20">
        <f>IFERROR(VLOOKUP(B65,'[1]Business Score'!$A:$O,15,FALSE),"")</f>
        <v>0.48153839999999865</v>
      </c>
      <c r="E65" s="20">
        <f>IFERROR(C65/VLOOKUP(B65,'[1]Business Score'!$A:$Q,17,FALSE),"")</f>
        <v>3.1061655999999997</v>
      </c>
      <c r="F65" s="21">
        <f>IFERROR(VLOOKUP(B65,'[1]Valuation Sheet'!$B:$W,2,FALSE),"")</f>
        <v>0.24171524332120753</v>
      </c>
      <c r="G65" s="20">
        <f>IF(IFERROR(VLOOKUP(B65,'[1]Valuation Sheet'!$B:$W,5,FALSE),"")&lt;0.2,0.2,IFERROR(VLOOKUP(B65,'[1]Valuation Sheet'!$B:$W,5,FALSE),""))</f>
        <v>1.7848103738681533</v>
      </c>
      <c r="H65" s="20">
        <f>IF(IFERROR(VLOOKUP(B65,'[1]Valuation Sheet'!$B:$W,4,FALSE),"")&lt;0.2,0.2,IFERROR(VLOOKUP(B65,'[1]Valuation Sheet'!$B:$W,4,FALSE),""))</f>
        <v>3.2897071686060375</v>
      </c>
      <c r="I65" s="20">
        <f t="shared" si="9"/>
        <v>0</v>
      </c>
      <c r="J65" s="3" t="str">
        <f>VLOOKUP(B65,'[1]Valuation Sheet'!$B:$W,8,FALSE)</f>
        <v>OVERPRICED</v>
      </c>
      <c r="K65" s="24" t="str">
        <f t="shared" si="2"/>
        <v/>
      </c>
      <c r="L65" s="16">
        <f t="shared" si="54"/>
        <v>8.9089468254245396</v>
      </c>
      <c r="M65" s="20">
        <f t="shared" si="55"/>
        <v>17.748156636936457</v>
      </c>
      <c r="N65" s="20">
        <f>VLOOKUP(B65,'[1]Business Score'!$A:$BU,73,)</f>
        <v>-25.647883272935012</v>
      </c>
      <c r="O65" s="20">
        <f>IFERROR(C65/E65,"")</f>
        <v>1.3811240456722591</v>
      </c>
      <c r="P65" s="18">
        <f t="shared" si="34"/>
        <v>4.858391608391608E-2</v>
      </c>
      <c r="Q65" s="42">
        <f>VLOOKUP(B65,'[1]Valuation Sheet'!$B:$W,21,FALSE)</f>
        <v>-0.23316849216642488</v>
      </c>
      <c r="R65" s="43" t="str">
        <f t="shared" si="5"/>
        <v/>
      </c>
      <c r="S65" s="22">
        <f t="shared" si="13"/>
        <v>-4.6633698433284979E-2</v>
      </c>
      <c r="T65" s="3" t="str">
        <f t="shared" si="14"/>
        <v/>
      </c>
      <c r="U65" s="49">
        <f t="shared" si="10"/>
        <v>-4.6633698433284979E-2</v>
      </c>
      <c r="V65" s="35">
        <f t="shared" si="8"/>
        <v>-4.6633698433284979E-2</v>
      </c>
      <c r="XFC65" s="1">
        <v>0.208425</v>
      </c>
    </row>
    <row r="66" spans="1:22 16383:16383" x14ac:dyDescent="0.25">
      <c r="A66">
        <f>IF(K66="BUY",MAX($A$5:A65)+1,0)</f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tr">
        <f t="shared" si="2"/>
        <v/>
      </c>
      <c r="L66" s="16"/>
      <c r="M66" s="20"/>
      <c r="N66" s="20"/>
      <c r="O66" s="17"/>
      <c r="P66" s="18" t="str">
        <f t="shared" si="34"/>
        <v/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f>IF(K67="BUY",MAX($A$5:A66)+1,0)</f>
        <v>14</v>
      </c>
      <c r="B67" s="4" t="s">
        <v>71</v>
      </c>
      <c r="C67" s="19" t="str">
        <f>IFERROR(VLOOKUP(B67,'[1]Valuation Sheet'!$B:$W,7,FALSE),"")</f>
        <v>0.64</v>
      </c>
      <c r="D67" s="20">
        <f>IFERROR(VLOOKUP(B67,'[1]Business Score'!$A:$O,15,FALSE),"")</f>
        <v>0.45477460317460272</v>
      </c>
      <c r="E67" s="20">
        <f>IFERROR(C67/VLOOKUP(B67,'[1]Business Score'!$A:$Q,17,FALSE),"")</f>
        <v>2.485323204394172</v>
      </c>
      <c r="F67" s="21">
        <f>IFERROR(VLOOKUP(B67,'[1]Valuation Sheet'!$B:$W,2,FALSE),"")</f>
        <v>0.67700008520217636</v>
      </c>
      <c r="G67" s="20">
        <f>IF(IFERROR(VLOOKUP(B67,'[1]Valuation Sheet'!$B:$W,5,FALSE),"")&lt;0.2,0.2,IFERROR(VLOOKUP(B67,'[1]Valuation Sheet'!$B:$W,5,FALSE),""))</f>
        <v>2.4896408468049165</v>
      </c>
      <c r="H67" s="20">
        <f>IF(IFERROR(VLOOKUP(B67,'[1]Valuation Sheet'!$B:$W,4,FALSE),"")&lt;0.2,0.2,IFERROR(VLOOKUP(B67,'[1]Valuation Sheet'!$B:$W,4,FALSE),""))</f>
        <v>4.5888288531393089</v>
      </c>
      <c r="I67" s="20">
        <f t="shared" si="9"/>
        <v>1.1617896157789436</v>
      </c>
      <c r="J67" s="3" t="str">
        <f>VLOOKUP(B67,'[1]Valuation Sheet'!$B:$W,8,FALSE)</f>
        <v>UNDERPRICED</v>
      </c>
      <c r="K67" s="24" t="str">
        <f t="shared" si="2"/>
        <v>BUY</v>
      </c>
      <c r="L67" s="16">
        <f t="shared" ref="L67" si="56">IFERROR(C67/D67,"")</f>
        <v>1.4072905468608221</v>
      </c>
      <c r="M67" s="20">
        <f t="shared" ref="M67" si="57">IFERROR(C67/F67,"")</f>
        <v>0.94534700067116417</v>
      </c>
      <c r="N67" s="20">
        <f>VLOOKUP(B67,'[1]Business Score'!$A:$BU,73,)</f>
        <v>2.5546492870730839</v>
      </c>
      <c r="O67" s="20">
        <f t="shared" ref="O67:O77" si="58">IFERROR(C67/E67,"")</f>
        <v>0.25751177909917267</v>
      </c>
      <c r="P67" s="18">
        <f t="shared" si="34"/>
        <v>7.8164062499999992E-2</v>
      </c>
      <c r="Q67" s="42">
        <f>VLOOKUP(B67,'[1]Valuation Sheet'!$B:$W,21,FALSE)</f>
        <v>6.1700450830301703</v>
      </c>
      <c r="R67" s="43">
        <f t="shared" si="5"/>
        <v>0.81529627465459931</v>
      </c>
      <c r="S67" s="22">
        <f t="shared" si="13"/>
        <v>1.234009016606034</v>
      </c>
      <c r="T67" s="3">
        <f t="shared" si="14"/>
        <v>0.16305925493091986</v>
      </c>
      <c r="U67" s="49">
        <f t="shared" si="10"/>
        <v>0.16305925493091986</v>
      </c>
      <c r="V67" s="35">
        <f t="shared" si="8"/>
        <v>1.234009016606034</v>
      </c>
      <c r="XFC67" s="1">
        <v>5.0025E-2</v>
      </c>
    </row>
    <row r="68" spans="1:22 16383:16383" x14ac:dyDescent="0.25">
      <c r="A68">
        <f>IF(K68="BUY",MAX($A$5:A67)+1,0)</f>
        <v>15</v>
      </c>
      <c r="B68" s="4" t="s">
        <v>72</v>
      </c>
      <c r="C68" s="19" t="str">
        <f>IFERROR(VLOOKUP(B68,'[1]Valuation Sheet'!$B:$W,7,FALSE),"")</f>
        <v>0.29</v>
      </c>
      <c r="D68" s="20">
        <f>IFERROR(VLOOKUP(B68,'[1]Business Score'!$A:$O,15,FALSE),"")</f>
        <v>9.864043715846979E-2</v>
      </c>
      <c r="E68" s="20">
        <f>IFERROR(C68/VLOOKUP(B68,'[1]Business Score'!$A:$Q,17,FALSE),"")</f>
        <v>1.0029511218744822</v>
      </c>
      <c r="F68" s="21">
        <f>IFERROR(VLOOKUP(B68,'[1]Valuation Sheet'!$B:$W,2,FALSE),"")</f>
        <v>0.10549880259330342</v>
      </c>
      <c r="G68" s="20">
        <f>IF(IFERROR(VLOOKUP(B68,'[1]Valuation Sheet'!$B:$W,5,FALSE),"")&lt;0.2,0.2,IFERROR(VLOOKUP(B68,'[1]Valuation Sheet'!$B:$W,5,FALSE),""))</f>
        <v>0.59578834672554615</v>
      </c>
      <c r="H68" s="20">
        <f>IF(IFERROR(VLOOKUP(B68,'[1]Valuation Sheet'!$B:$W,4,FALSE),"")&lt;0.2,0.2,IFERROR(VLOOKUP(B68,'[1]Valuation Sheet'!$B:$W,4,FALSE),""))</f>
        <v>1.0981386167916538</v>
      </c>
      <c r="I68" s="20">
        <f t="shared" si="9"/>
        <v>0.67169816508973712</v>
      </c>
      <c r="J68" s="3" t="str">
        <f>VLOOKUP(B68,'[1]Valuation Sheet'!$B:$W,8,FALSE)</f>
        <v>UNDERPRICED</v>
      </c>
      <c r="K68" s="24" t="str">
        <f t="shared" si="2"/>
        <v>BUY</v>
      </c>
      <c r="L68" s="16">
        <f t="shared" ref="L68:L77" si="59">IFERROR(C68/D68,"")</f>
        <v>2.9399707498670491</v>
      </c>
      <c r="M68" s="20">
        <f t="shared" ref="M68:M77" si="60">IFERROR(C68/F68,"")</f>
        <v>2.7488463648061141</v>
      </c>
      <c r="N68" s="20">
        <f>VLOOKUP(B68,'[1]Business Score'!$A:$BU,73,)</f>
        <v>6.809561924493778</v>
      </c>
      <c r="O68" s="20">
        <f t="shared" si="58"/>
        <v>0.28914669286973793</v>
      </c>
      <c r="P68" s="18">
        <f t="shared" si="34"/>
        <v>0.13789655172413792</v>
      </c>
      <c r="Q68" s="42">
        <f>VLOOKUP(B68,'[1]Valuation Sheet'!$B:$W,21,FALSE)</f>
        <v>2.7866848854884618</v>
      </c>
      <c r="R68" s="43">
        <f t="shared" si="5"/>
        <v>1.3162005692749559</v>
      </c>
      <c r="S68" s="22">
        <f t="shared" si="13"/>
        <v>0.55733697709769237</v>
      </c>
      <c r="T68" s="3">
        <f t="shared" si="14"/>
        <v>0.26324011385499119</v>
      </c>
      <c r="U68" s="49">
        <f t="shared" si="10"/>
        <v>0.26324011385499119</v>
      </c>
      <c r="V68" s="35">
        <f t="shared" si="8"/>
        <v>0.55733697709769237</v>
      </c>
      <c r="XFC68" s="1">
        <v>3.9989999999999998E-2</v>
      </c>
    </row>
    <row r="69" spans="1:22 16383:16383" x14ac:dyDescent="0.25">
      <c r="A69">
        <f>IF(K69="BUY",MAX($A$5:A68)+1,0)</f>
        <v>16</v>
      </c>
      <c r="B69" s="4" t="s">
        <v>73</v>
      </c>
      <c r="C69" s="19" t="str">
        <f>IFERROR(VLOOKUP(B69,'[1]Valuation Sheet'!$B:$W,7,FALSE),"")</f>
        <v>0.36</v>
      </c>
      <c r="D69" s="20">
        <f>IFERROR(VLOOKUP(B69,'[1]Business Score'!$A:$O,15,FALSE),"")</f>
        <v>6.1300930232557914E-2</v>
      </c>
      <c r="E69" s="20" t="str">
        <f>IFERROR(C69/VLOOKUP(B69,'[1]Business Score'!$A:$Q,17,FALSE),"")</f>
        <v/>
      </c>
      <c r="F69" s="21">
        <f>IFERROR(VLOOKUP(B69,'[1]Valuation Sheet'!$B:$W,2,FALSE),"")</f>
        <v>0.12327699508602416</v>
      </c>
      <c r="G69" s="20">
        <f>IF(IFERROR(VLOOKUP(B69,'[1]Valuation Sheet'!$B:$W,5,FALSE),"")&lt;0.2,0.2,IFERROR(VLOOKUP(B69,'[1]Valuation Sheet'!$B:$W,5,FALSE),""))</f>
        <v>0.74047461315721352</v>
      </c>
      <c r="H69" s="20">
        <f>IF(IFERROR(VLOOKUP(B69,'[1]Valuation Sheet'!$B:$W,4,FALSE),"")&lt;0.2,0.2,IFERROR(VLOOKUP(B69,'[1]Valuation Sheet'!$B:$W,4,FALSE),""))</f>
        <v>1.364819859151051</v>
      </c>
      <c r="I69" s="20">
        <f t="shared" si="9"/>
        <v>0.56302801050335849</v>
      </c>
      <c r="J69" s="3" t="str">
        <f>VLOOKUP(B69,'[1]Valuation Sheet'!$B:$W,8,FALSE)</f>
        <v>UNDERPRICED</v>
      </c>
      <c r="K69" s="24" t="str">
        <f t="shared" si="2"/>
        <v>BUY</v>
      </c>
      <c r="L69" s="16">
        <f t="shared" si="59"/>
        <v>5.8726678148971736</v>
      </c>
      <c r="M69" s="20">
        <f t="shared" si="60"/>
        <v>2.9202528805053016</v>
      </c>
      <c r="N69" s="20">
        <f>VLOOKUP(B69,'[1]Business Score'!$A:$BU,73,)</f>
        <v>9.1846568782462814</v>
      </c>
      <c r="O69" s="20" t="str">
        <f t="shared" si="58"/>
        <v/>
      </c>
      <c r="P69" s="18">
        <f t="shared" ref="P69:P91" si="61">IFERROR(XFC69/C69,"")</f>
        <v>0.11106666666666666</v>
      </c>
      <c r="Q69" s="42">
        <f>VLOOKUP(B69,'[1]Valuation Sheet'!$B:$W,21,FALSE)</f>
        <v>2.7911662754195863</v>
      </c>
      <c r="R69" s="43">
        <f t="shared" si="5"/>
        <v>0.56396669584266257</v>
      </c>
      <c r="S69" s="22">
        <f t="shared" si="13"/>
        <v>0.5582332550839173</v>
      </c>
      <c r="T69" s="3">
        <f t="shared" si="14"/>
        <v>0.11279333916853251</v>
      </c>
      <c r="U69" s="49">
        <f t="shared" si="10"/>
        <v>0.11279333916853251</v>
      </c>
      <c r="V69" s="35">
        <f t="shared" si="8"/>
        <v>0.5582332550839173</v>
      </c>
      <c r="XFC69" s="1">
        <v>3.9983999999999999E-2</v>
      </c>
    </row>
    <row r="70" spans="1:22 16383:16383" x14ac:dyDescent="0.25">
      <c r="A70">
        <f>IF(K70="BUY",MAX($A$5:A69)+1,0)</f>
        <v>0</v>
      </c>
      <c r="B70" s="4" t="s">
        <v>74</v>
      </c>
      <c r="C70" s="19" t="str">
        <f>IFERROR(VLOOKUP(B70,'[1]Valuation Sheet'!$B:$W,7,FALSE),"")</f>
        <v>0.52</v>
      </c>
      <c r="D70" s="20">
        <f>IFERROR(VLOOKUP(B70,'[1]Business Score'!$A:$O,15,FALSE),"")</f>
        <v>-3.626474999999995E-2</v>
      </c>
      <c r="E70" s="20">
        <f>IFERROR(C70/VLOOKUP(B70,'[1]Business Score'!$A:$Q,17,FALSE),"")</f>
        <v>2.4281397500000002</v>
      </c>
      <c r="F70" s="21">
        <f>IFERROR(VLOOKUP(B70,'[1]Valuation Sheet'!$B:$W,2,FALSE),"")</f>
        <v>0.12434059362989422</v>
      </c>
      <c r="G70" s="20">
        <f>IF(IFERROR(VLOOKUP(B70,'[1]Valuation Sheet'!$B:$W,5,FALSE),"")&lt;0.2,0.2,IFERROR(VLOOKUP(B70,'[1]Valuation Sheet'!$B:$W,5,FALSE),""))</f>
        <v>0.99598725557903656</v>
      </c>
      <c r="H70" s="20">
        <f>IF(IFERROR(VLOOKUP(B70,'[1]Valuation Sheet'!$B:$W,4,FALSE),"")&lt;0.2,0.2,IFERROR(VLOOKUP(B70,'[1]Valuation Sheet'!$B:$W,4,FALSE),""))</f>
        <v>1.8357728431494711</v>
      </c>
      <c r="I70" s="20">
        <f t="shared" si="9"/>
        <v>0</v>
      </c>
      <c r="J70" s="3" t="str">
        <f>VLOOKUP(B70,'[1]Valuation Sheet'!$B:$W,8,FALSE)</f>
        <v>UNDERPRICED</v>
      </c>
      <c r="K70" s="24" t="str">
        <f t="shared" ref="K70:K91" si="62">IF(AND(C70-G70&lt;0,C70-I70&lt;0),"BUY","")</f>
        <v/>
      </c>
      <c r="L70" s="16">
        <f t="shared" si="59"/>
        <v>-14.338993099359591</v>
      </c>
      <c r="M70" s="20">
        <f t="shared" si="60"/>
        <v>4.182061423542863</v>
      </c>
      <c r="N70" s="20">
        <f>VLOOKUP(B70,'[1]Business Score'!$A:$BU,73,)</f>
        <v>1.6528298265853834</v>
      </c>
      <c r="O70" s="20">
        <f t="shared" si="58"/>
        <v>0.21415571323685137</v>
      </c>
      <c r="P70" s="18" t="str">
        <f t="shared" si="61"/>
        <v/>
      </c>
      <c r="Q70" s="42">
        <f>VLOOKUP(B70,'[1]Valuation Sheet'!$B:$W,21,FALSE)</f>
        <v>2.5303323906720596</v>
      </c>
      <c r="R70" s="43" t="str">
        <f t="shared" ref="R70:R91" si="63">IF(I70/C70-1=-1,"",I70/C70-1)</f>
        <v/>
      </c>
      <c r="S70" s="22">
        <f t="shared" si="13"/>
        <v>0.50606647813441197</v>
      </c>
      <c r="T70" s="3" t="str">
        <f t="shared" si="14"/>
        <v/>
      </c>
      <c r="U70" s="49">
        <v>0</v>
      </c>
      <c r="V70" s="35">
        <f t="shared" ref="V70:V91" si="64">MAX(S70:T70)</f>
        <v>0.50606647813441197</v>
      </c>
      <c r="XFC70" s="1" t="e">
        <v>#VALUE!</v>
      </c>
    </row>
    <row r="71" spans="1:22 16383:16383" x14ac:dyDescent="0.25">
      <c r="A71">
        <f>IF(K71="BUY",MAX($A$5:A70)+1,0)</f>
        <v>17</v>
      </c>
      <c r="B71" s="4" t="s">
        <v>75</v>
      </c>
      <c r="C71" s="19">
        <v>1.8</v>
      </c>
      <c r="D71" s="20">
        <f>IFERROR(VLOOKUP(B71,'[1]Business Score'!$A:$O,15,FALSE),"")</f>
        <v>0.23640780952380955</v>
      </c>
      <c r="E71" s="20">
        <f>IFERROR(C71/VLOOKUP(B71,'[1]Business Score'!$A:$Q,17,FALSE),"")</f>
        <v>2.4307217142857143</v>
      </c>
      <c r="F71" s="21">
        <f>IFERROR(VLOOKUP(B71,'[1]Valuation Sheet'!$B:$W,2,FALSE),"")</f>
        <v>0.197998718850908</v>
      </c>
      <c r="G71" s="20">
        <f>IF(IFERROR(VLOOKUP(B71,'[1]Valuation Sheet'!$B:$W,5,FALSE),"")&lt;0.2,0.2,IFERROR(VLOOKUP(B71,'[1]Valuation Sheet'!$B:$W,5,FALSE),""))</f>
        <v>2.4429967135999067</v>
      </c>
      <c r="H71" s="20">
        <f>IF(IFERROR(VLOOKUP(B71,'[1]Valuation Sheet'!$B:$W,4,FALSE),"")&lt;0.2,0.2,IFERROR(VLOOKUP(B71,'[1]Valuation Sheet'!$B:$W,4,FALSE),""))</f>
        <v>4.5028558323497787</v>
      </c>
      <c r="I71" s="20">
        <f t="shared" ref="I71:I91" si="65">IF(D71*N71&lt;0,,D71*N71)</f>
        <v>2.051729672791708</v>
      </c>
      <c r="J71" s="3" t="str">
        <f>VLOOKUP(B71,'[1]Valuation Sheet'!$B:$W,8,FALSE)</f>
        <v>UNDERPRICED</v>
      </c>
      <c r="K71" s="24" t="str">
        <f t="shared" si="62"/>
        <v>BUY</v>
      </c>
      <c r="L71" s="16">
        <f t="shared" si="59"/>
        <v>7.6139616691415393</v>
      </c>
      <c r="M71" s="20">
        <f t="shared" si="60"/>
        <v>9.0909679135620607</v>
      </c>
      <c r="N71" s="20">
        <f>VLOOKUP(B71,'[1]Business Score'!$A:$BU,73,)</f>
        <v>8.6787728244868756</v>
      </c>
      <c r="O71" s="20">
        <f t="shared" si="58"/>
        <v>0.74052080475569515</v>
      </c>
      <c r="P71" s="18">
        <f t="shared" si="61"/>
        <v>3.3366666666666669E-2</v>
      </c>
      <c r="Q71" s="42">
        <f>VLOOKUP(B71,'[1]Valuation Sheet'!$B:$W,21,FALSE)</f>
        <v>1.6487387249116345</v>
      </c>
      <c r="R71" s="43">
        <f t="shared" si="63"/>
        <v>0.13984981821761555</v>
      </c>
      <c r="S71" s="22">
        <f t="shared" si="13"/>
        <v>0.3297477449823269</v>
      </c>
      <c r="T71" s="3">
        <f t="shared" si="14"/>
        <v>2.796996364352311E-2</v>
      </c>
      <c r="U71" s="49">
        <f t="shared" ref="U71:U89" si="66">MIN(S71:T71)</f>
        <v>2.796996364352311E-2</v>
      </c>
      <c r="V71" s="35">
        <f t="shared" si="64"/>
        <v>0.3297477449823269</v>
      </c>
      <c r="XFC71" s="1">
        <v>6.0060000000000009E-2</v>
      </c>
    </row>
    <row r="72" spans="1:22 16383:16383" x14ac:dyDescent="0.25">
      <c r="A72">
        <f>IF(K72="BUY",MAX($A$5:A71)+1,0)</f>
        <v>0</v>
      </c>
      <c r="B72" s="4" t="s">
        <v>76</v>
      </c>
      <c r="C72" s="19" t="str">
        <f>IFERROR(VLOOKUP(B72,'[1]Valuation Sheet'!$B:$W,7,FALSE),"")</f>
        <v>0.22</v>
      </c>
      <c r="D72" s="20">
        <f>IFERROR(VLOOKUP(B72,'[1]Business Score'!$A:$O,15,FALSE),"")</f>
        <v>7.9531005669949431E-2</v>
      </c>
      <c r="E72" s="20">
        <f>IFERROR(C72/VLOOKUP(B72,'[1]Business Score'!$A:$Q,17,FALSE),"")</f>
        <v>0.80701115232126885</v>
      </c>
      <c r="F72" s="21">
        <f>IFERROR(VLOOKUP(B72,'[1]Valuation Sheet'!$B:$W,2,FALSE),"")</f>
        <v>0.1580444412282285</v>
      </c>
      <c r="G72" s="20">
        <f>IF(IFERROR(VLOOKUP(B72,'[1]Valuation Sheet'!$B:$W,5,FALSE),"")&lt;0.2,0.2,IFERROR(VLOOKUP(B72,'[1]Valuation Sheet'!$B:$W,5,FALSE),""))</f>
        <v>0.63769877521433105</v>
      </c>
      <c r="H72" s="20">
        <f>IF(IFERROR(VLOOKUP(B72,'[1]Valuation Sheet'!$B:$W,4,FALSE),"")&lt;0.2,0.2,IFERROR(VLOOKUP(B72,'[1]Valuation Sheet'!$B:$W,4,FALSE),""))</f>
        <v>1.1753866197490208</v>
      </c>
      <c r="I72" s="20">
        <f t="shared" si="65"/>
        <v>0.19186448205317569</v>
      </c>
      <c r="J72" s="3" t="str">
        <f>VLOOKUP(B72,'[1]Valuation Sheet'!$B:$W,8,FALSE)</f>
        <v>UNDERPRICED</v>
      </c>
      <c r="K72" s="24" t="str">
        <f t="shared" si="62"/>
        <v/>
      </c>
      <c r="L72" s="16">
        <f t="shared" si="59"/>
        <v>2.7662167496409062</v>
      </c>
      <c r="M72" s="20">
        <f t="shared" si="60"/>
        <v>1.3920135266402875</v>
      </c>
      <c r="N72" s="20">
        <f>VLOOKUP(B72,'[1]Business Score'!$A:$BU,73,)</f>
        <v>2.412448835984871</v>
      </c>
      <c r="O72" s="20">
        <f t="shared" si="58"/>
        <v>0.2726108547164397</v>
      </c>
      <c r="P72" s="18">
        <f t="shared" si="61"/>
        <v>9.0872727272727272E-2</v>
      </c>
      <c r="Q72" s="42">
        <f>VLOOKUP(B72,'[1]Valuation Sheet'!$B:$W,21,FALSE)</f>
        <v>4.3426664534046404</v>
      </c>
      <c r="R72" s="43">
        <f t="shared" si="63"/>
        <v>-0.12788871794011047</v>
      </c>
      <c r="S72" s="22">
        <f t="shared" si="13"/>
        <v>0.86853329068092811</v>
      </c>
      <c r="T72" s="3">
        <f t="shared" si="14"/>
        <v>-2.5577743588022096E-2</v>
      </c>
      <c r="U72" s="49">
        <f t="shared" si="66"/>
        <v>-2.5577743588022096E-2</v>
      </c>
      <c r="V72" s="35">
        <f t="shared" si="64"/>
        <v>0.86853329068092811</v>
      </c>
      <c r="XFC72" s="1">
        <v>1.9991999999999999E-2</v>
      </c>
    </row>
    <row r="73" spans="1:22 16383:16383" x14ac:dyDescent="0.25">
      <c r="A73">
        <f>IF(K73="BUY",MAX($A$5:A72)+1,0)</f>
        <v>0</v>
      </c>
      <c r="B73" s="4" t="s">
        <v>77</v>
      </c>
      <c r="C73" s="19" t="str">
        <f>IFERROR(VLOOKUP(B73,'[1]Valuation Sheet'!$B:$W,7,FALSE),"")</f>
        <v>2.01</v>
      </c>
      <c r="D73" s="20">
        <f>IFERROR(VLOOKUP(B73,'[1]Business Score'!$A:$O,15,FALSE),"")</f>
        <v>0.38573939393939388</v>
      </c>
      <c r="E73" s="20">
        <f>IFERROR(C73/VLOOKUP(B73,'[1]Business Score'!$A:$Q,17,FALSE),"")</f>
        <v>2.5145314393939393</v>
      </c>
      <c r="F73" s="21">
        <f>IFERROR(VLOOKUP(B73,'[1]Valuation Sheet'!$B:$W,2,FALSE),"")</f>
        <v>0.35890064310562486</v>
      </c>
      <c r="G73" s="20">
        <f>IF(IFERROR(VLOOKUP(B73,'[1]Valuation Sheet'!$B:$W,5,FALSE),"")&lt;0.2,0.2,IFERROR(VLOOKUP(B73,'[1]Valuation Sheet'!$B:$W,5,FALSE),""))</f>
        <v>1.65571845002433</v>
      </c>
      <c r="H73" s="20">
        <f>IF(IFERROR(VLOOKUP(B73,'[1]Valuation Sheet'!$B:$W,4,FALSE),"")&lt;0.2,0.2,IFERROR(VLOOKUP(B73,'[1]Valuation Sheet'!$B:$W,4,FALSE),""))</f>
        <v>3.0517689352250938</v>
      </c>
      <c r="I73" s="20">
        <f t="shared" si="65"/>
        <v>0.61866660449340738</v>
      </c>
      <c r="J73" s="3" t="str">
        <f>VLOOKUP(B73,'[1]Valuation Sheet'!$B:$W,8,FALSE)</f>
        <v>FAIRLY PRICED</v>
      </c>
      <c r="K73" s="24" t="str">
        <f t="shared" si="62"/>
        <v/>
      </c>
      <c r="L73" s="16">
        <f t="shared" si="59"/>
        <v>5.2107719138372586</v>
      </c>
      <c r="M73" s="20">
        <f t="shared" si="60"/>
        <v>5.6004357713241948</v>
      </c>
      <c r="N73" s="20">
        <f>VLOOKUP(B73,'[1]Business Score'!$A:$BU,73,)</f>
        <v>1.6038460530961747</v>
      </c>
      <c r="O73" s="20">
        <f t="shared" si="58"/>
        <v>0.79935369608441109</v>
      </c>
      <c r="P73" s="18">
        <f t="shared" si="61"/>
        <v>4.7828358208955229E-2</v>
      </c>
      <c r="Q73" s="42">
        <f>VLOOKUP(B73,'[1]Valuation Sheet'!$B:$W,21,FALSE)</f>
        <v>0.51829300259954936</v>
      </c>
      <c r="R73" s="43">
        <f t="shared" si="63"/>
        <v>-0.69220566940626493</v>
      </c>
      <c r="S73" s="22">
        <f t="shared" ref="S73:S91" si="67">IFERROR(Q73/5,"")</f>
        <v>0.10365860051990987</v>
      </c>
      <c r="T73" s="3">
        <f t="shared" ref="T73:T91" si="68">IFERROR(R73/5,"")</f>
        <v>-0.13844113388125298</v>
      </c>
      <c r="U73" s="49">
        <f t="shared" si="66"/>
        <v>-0.13844113388125298</v>
      </c>
      <c r="V73" s="35">
        <f t="shared" si="64"/>
        <v>0.10365860051990987</v>
      </c>
      <c r="XFC73" s="1">
        <v>9.6134999999999998E-2</v>
      </c>
    </row>
    <row r="74" spans="1:22 16383:16383" x14ac:dyDescent="0.25">
      <c r="A74">
        <f>IF(K74="BUY",MAX($A$5:A73)+1,0)</f>
        <v>0</v>
      </c>
      <c r="B74" s="4" t="s">
        <v>78</v>
      </c>
      <c r="C74" s="19">
        <f>IFERROR(VLOOKUP(B74,'[1]Valuation Sheet'!$B:$W,7,FALSE),"")</f>
        <v>0.48</v>
      </c>
      <c r="D74" s="20">
        <f>IFERROR(VLOOKUP(B74,'[1]Business Score'!$A:$O,15,FALSE),"")</f>
        <v>7.8772304832713733E-2</v>
      </c>
      <c r="E74" s="20">
        <f>IFERROR(C74/VLOOKUP(B74,'[1]Business Score'!$A:$Q,17,FALSE),"")</f>
        <v>1.5418131970260223</v>
      </c>
      <c r="F74" s="21">
        <f>IFERROR(VLOOKUP(B74,'[1]Valuation Sheet'!$B:$W,2,FALSE),"")</f>
        <v>4.1419177654856337E-2</v>
      </c>
      <c r="G74" s="20">
        <f>IF(IFERROR(VLOOKUP(B74,'[1]Valuation Sheet'!$B:$W,5,FALSE),"")&lt;0.2,0.2,IFERROR(VLOOKUP(B74,'[1]Valuation Sheet'!$B:$W,5,FALSE),""))</f>
        <v>0.32029432625286924</v>
      </c>
      <c r="H74" s="20">
        <f>IF(IFERROR(VLOOKUP(B74,'[1]Valuation Sheet'!$B:$W,4,FALSE),"")&lt;0.2,0.2,IFERROR(VLOOKUP(B74,'[1]Valuation Sheet'!$B:$W,4,FALSE),""))</f>
        <v>0.59035657600662372</v>
      </c>
      <c r="I74" s="20">
        <f t="shared" si="65"/>
        <v>3.3751046539454408</v>
      </c>
      <c r="J74" s="3" t="str">
        <f>VLOOKUP(B74,'[1]Valuation Sheet'!$B:$W,8,FALSE)</f>
        <v>OVERPRICED</v>
      </c>
      <c r="K74" s="24" t="str">
        <f t="shared" si="62"/>
        <v/>
      </c>
      <c r="L74" s="16">
        <f t="shared" si="59"/>
        <v>6.0935121933953935</v>
      </c>
      <c r="M74" s="20">
        <f t="shared" si="60"/>
        <v>11.588834621484105</v>
      </c>
      <c r="N74" s="20">
        <f>VLOOKUP(B74,'[1]Business Score'!$A:$BU,73,)</f>
        <v>42.846336172504337</v>
      </c>
      <c r="O74" s="20">
        <f t="shared" si="58"/>
        <v>0.31132176123921107</v>
      </c>
      <c r="P74" s="18">
        <f t="shared" si="61"/>
        <v>0</v>
      </c>
      <c r="Q74" s="42">
        <f>VLOOKUP(B74,'[1]Valuation Sheet'!$B:$W,21,FALSE)</f>
        <v>0.22990953334713282</v>
      </c>
      <c r="R74" s="43">
        <f t="shared" si="63"/>
        <v>6.0314680290530021</v>
      </c>
      <c r="S74" s="22">
        <f t="shared" si="67"/>
        <v>4.5981906669426566E-2</v>
      </c>
      <c r="T74" s="3">
        <f t="shared" si="68"/>
        <v>1.2062936058106004</v>
      </c>
      <c r="U74" s="49">
        <f t="shared" si="66"/>
        <v>4.5981906669426566E-2</v>
      </c>
      <c r="V74" s="35">
        <f t="shared" si="64"/>
        <v>1.2062936058106004</v>
      </c>
      <c r="XFC74" s="1">
        <v>0</v>
      </c>
    </row>
    <row r="75" spans="1:22 16383:16383" x14ac:dyDescent="0.25">
      <c r="A75">
        <f>IF(K75="BUY",MAX($A$5:A74)+1,0)</f>
        <v>18</v>
      </c>
      <c r="B75" s="4" t="s">
        <v>79</v>
      </c>
      <c r="C75" s="19" t="str">
        <f>IFERROR(VLOOKUP(B75,'[1]Valuation Sheet'!$B:$W,7,FALSE),"")</f>
        <v>0.20</v>
      </c>
      <c r="D75" s="20">
        <f>IFERROR(VLOOKUP(B75,'[1]Business Score'!$A:$O,15,FALSE),"")</f>
        <v>4.0982308845577159E-2</v>
      </c>
      <c r="E75" s="20">
        <f>IFERROR(C75/VLOOKUP(B75,'[1]Business Score'!$A:$Q,17,FALSE),"")</f>
        <v>0.80836086956521735</v>
      </c>
      <c r="F75" s="21">
        <f>IFERROR(VLOOKUP(B75,'[1]Valuation Sheet'!$B:$W,2,FALSE),"")</f>
        <v>8.0005963218015147E-2</v>
      </c>
      <c r="G75" s="20">
        <f>IF(IFERROR(VLOOKUP(B75,'[1]Valuation Sheet'!$B:$W,5,FALSE),"")&lt;0.2,0.2,IFERROR(VLOOKUP(B75,'[1]Valuation Sheet'!$B:$W,5,FALSE),""))</f>
        <v>0.43631932113182281</v>
      </c>
      <c r="H75" s="20">
        <f>IF(IFERROR(VLOOKUP(B75,'[1]Valuation Sheet'!$B:$W,4,FALSE),"")&lt;0.2,0.2,IFERROR(VLOOKUP(B75,'[1]Valuation Sheet'!$B:$W,4,FALSE),""))</f>
        <v>0.80421025087268438</v>
      </c>
      <c r="I75" s="20">
        <f t="shared" si="65"/>
        <v>0.33698133283373338</v>
      </c>
      <c r="J75" s="3" t="str">
        <f>VLOOKUP(B75,'[1]Valuation Sheet'!$B:$W,8,FALSE)</f>
        <v>UNDERPRICED</v>
      </c>
      <c r="K75" s="24" t="str">
        <f t="shared" si="62"/>
        <v>BUY</v>
      </c>
      <c r="L75" s="16">
        <f t="shared" si="59"/>
        <v>4.8801545260323751</v>
      </c>
      <c r="M75" s="20">
        <f t="shared" si="60"/>
        <v>2.4998136633266044</v>
      </c>
      <c r="N75" s="20">
        <f>VLOOKUP(B75,'[1]Business Score'!$A:$BU,73,)</f>
        <v>8.2226048830848306</v>
      </c>
      <c r="O75" s="20">
        <f t="shared" si="58"/>
        <v>0.24741425213663723</v>
      </c>
      <c r="P75" s="18">
        <f t="shared" si="61"/>
        <v>0</v>
      </c>
      <c r="Q75" s="42">
        <f>VLOOKUP(B75,'[1]Valuation Sheet'!$B:$W,21,FALSE)</f>
        <v>3.0210512543634218</v>
      </c>
      <c r="R75" s="43">
        <f t="shared" si="63"/>
        <v>0.68490666416866675</v>
      </c>
      <c r="S75" s="22">
        <f t="shared" si="67"/>
        <v>0.60421025087268432</v>
      </c>
      <c r="T75" s="3">
        <f t="shared" si="68"/>
        <v>0.13698133283373334</v>
      </c>
      <c r="U75" s="49">
        <f t="shared" si="66"/>
        <v>0.13698133283373334</v>
      </c>
      <c r="V75" s="35">
        <f t="shared" si="64"/>
        <v>0.60421025087268432</v>
      </c>
      <c r="XFC75" s="1">
        <v>0</v>
      </c>
    </row>
    <row r="76" spans="1:22 16383:16383" x14ac:dyDescent="0.25">
      <c r="A76">
        <f>IF(K76="BUY",MAX($A$5:A75)+1,0)</f>
        <v>19</v>
      </c>
      <c r="B76" s="4" t="s">
        <v>80</v>
      </c>
      <c r="C76" s="19" t="str">
        <f>IFERROR(VLOOKUP(B76,'[1]Valuation Sheet'!$B:$W,7,FALSE),"")</f>
        <v>0.20</v>
      </c>
      <c r="D76" s="20">
        <f>IFERROR(VLOOKUP(B76,'[1]Business Score'!$A:$O,15,FALSE),"")</f>
        <v>4.127529976019171E-2</v>
      </c>
      <c r="E76" s="20" t="str">
        <f>IFERROR(C76/VLOOKUP(B76,'[1]Business Score'!$A:$Q,17,FALSE),"")</f>
        <v/>
      </c>
      <c r="F76" s="21">
        <f>IFERROR(VLOOKUP(B76,'[1]Valuation Sheet'!$B:$W,2,FALSE),"")</f>
        <v>4.5109442766219518E-2</v>
      </c>
      <c r="G76" s="20">
        <f>IF(IFERROR(VLOOKUP(B76,'[1]Valuation Sheet'!$B:$W,5,FALSE),"")&lt;0.2,0.2,IFERROR(VLOOKUP(B76,'[1]Valuation Sheet'!$B:$W,5,FALSE),""))</f>
        <v>0.32172484129333795</v>
      </c>
      <c r="H76" s="20">
        <f>IF(IFERROR(VLOOKUP(B76,'[1]Valuation Sheet'!$B:$W,4,FALSE),"")&lt;0.2,0.2,IFERROR(VLOOKUP(B76,'[1]Valuation Sheet'!$B:$W,4,FALSE),""))</f>
        <v>0.59299325699656524</v>
      </c>
      <c r="I76" s="20">
        <f t="shared" si="65"/>
        <v>1.9120692815568938</v>
      </c>
      <c r="J76" s="3" t="str">
        <f>VLOOKUP(B76,'[1]Valuation Sheet'!$B:$W,8,FALSE)</f>
        <v>UNDERPRICED</v>
      </c>
      <c r="K76" s="24" t="str">
        <f t="shared" si="62"/>
        <v>BUY</v>
      </c>
      <c r="L76" s="16">
        <f t="shared" si="59"/>
        <v>4.845512962037688</v>
      </c>
      <c r="M76" s="20">
        <f t="shared" si="60"/>
        <v>4.4336615071151186</v>
      </c>
      <c r="N76" s="20">
        <f>VLOOKUP(B76,'[1]Business Score'!$A:$BU,73,)</f>
        <v>46.32478244049009</v>
      </c>
      <c r="O76" s="20" t="str">
        <f t="shared" si="58"/>
        <v/>
      </c>
      <c r="P76" s="18">
        <f t="shared" si="61"/>
        <v>0</v>
      </c>
      <c r="Q76" s="42">
        <f>VLOOKUP(B76,'[1]Valuation Sheet'!$B:$W,21,FALSE)</f>
        <v>1.9649662849828262</v>
      </c>
      <c r="R76" s="43">
        <f t="shared" si="63"/>
        <v>8.5603464077844684</v>
      </c>
      <c r="S76" s="22">
        <f t="shared" si="67"/>
        <v>0.39299325699656523</v>
      </c>
      <c r="T76" s="3">
        <f t="shared" si="68"/>
        <v>1.7120692815568936</v>
      </c>
      <c r="U76" s="49">
        <f t="shared" si="66"/>
        <v>0.39299325699656523</v>
      </c>
      <c r="V76" s="35">
        <f t="shared" si="64"/>
        <v>1.7120692815568936</v>
      </c>
      <c r="XFC76" s="1">
        <v>0</v>
      </c>
    </row>
    <row r="77" spans="1:22 16383:16383" x14ac:dyDescent="0.25">
      <c r="A77">
        <f>IF(K77="BUY",MAX($A$5:A76)+1,0)</f>
        <v>20</v>
      </c>
      <c r="B77" s="4" t="s">
        <v>81</v>
      </c>
      <c r="C77" s="19" t="str">
        <f>IFERROR(VLOOKUP(B77,'[1]Valuation Sheet'!$B:$W,7,FALSE),"")</f>
        <v>0.36</v>
      </c>
      <c r="D77" s="20">
        <f>IFERROR(VLOOKUP(B77,'[1]Business Score'!$A:$O,15,FALSE),"")</f>
        <v>2.6247533632287195E-2</v>
      </c>
      <c r="E77" s="20">
        <f>IFERROR(C77/VLOOKUP(B77,'[1]Business Score'!$A:$Q,17,FALSE),"")</f>
        <v>1.3135563527653213</v>
      </c>
      <c r="F77" s="21">
        <f>IFERROR(VLOOKUP(B77,'[1]Valuation Sheet'!$B:$W,2,FALSE),"")</f>
        <v>7.749965100756287E-2</v>
      </c>
      <c r="G77" s="20">
        <f>IF(IFERROR(VLOOKUP(B77,'[1]Valuation Sheet'!$B:$W,5,FALSE),"")&lt;0.2,0.2,IFERROR(VLOOKUP(B77,'[1]Valuation Sheet'!$B:$W,5,FALSE),""))</f>
        <v>0.56656574961200878</v>
      </c>
      <c r="H77" s="20">
        <f>IF(IFERROR(VLOOKUP(B77,'[1]Valuation Sheet'!$B:$W,4,FALSE),"")&lt;0.2,0.2,IFERROR(VLOOKUP(B77,'[1]Valuation Sheet'!$B:$W,4,FALSE),""))</f>
        <v>1.0442764314204749</v>
      </c>
      <c r="I77" s="20">
        <f t="shared" si="65"/>
        <v>0.44518051365868139</v>
      </c>
      <c r="J77" s="3" t="str">
        <f>VLOOKUP(B77,'[1]Valuation Sheet'!$B:$W,8,FALSE)</f>
        <v>FAIRLY PRICED</v>
      </c>
      <c r="K77" s="24" t="str">
        <f t="shared" si="62"/>
        <v>BUY</v>
      </c>
      <c r="L77" s="16">
        <f t="shared" si="59"/>
        <v>13.715574386660183</v>
      </c>
      <c r="M77" s="20">
        <f t="shared" si="60"/>
        <v>4.645182208173674</v>
      </c>
      <c r="N77" s="20">
        <f>VLOOKUP(B77,'[1]Business Score'!$A:$BU,73,)</f>
        <v>16.96085125160343</v>
      </c>
      <c r="O77" s="20">
        <f t="shared" si="58"/>
        <v>0.27406513564653834</v>
      </c>
      <c r="P77" s="18">
        <f t="shared" si="61"/>
        <v>0</v>
      </c>
      <c r="Q77" s="42">
        <f>VLOOKUP(B77,'[1]Valuation Sheet'!$B:$W,21,FALSE)</f>
        <v>1.9007678650568747</v>
      </c>
      <c r="R77" s="43">
        <f t="shared" si="63"/>
        <v>0.23661253794078174</v>
      </c>
      <c r="S77" s="22">
        <f t="shared" si="67"/>
        <v>0.38015357301137492</v>
      </c>
      <c r="T77" s="3">
        <f t="shared" si="68"/>
        <v>4.732250758815635E-2</v>
      </c>
      <c r="U77" s="49">
        <f t="shared" si="66"/>
        <v>4.732250758815635E-2</v>
      </c>
      <c r="V77" s="35">
        <f t="shared" si="64"/>
        <v>0.38015357301137492</v>
      </c>
      <c r="XFC77" s="1">
        <v>0</v>
      </c>
    </row>
    <row r="78" spans="1:22 16383:16383" x14ac:dyDescent="0.25">
      <c r="A78">
        <f>IF(K78="BUY",MAX($A$5:A77)+1,0)</f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tr">
        <f t="shared" si="62"/>
        <v/>
      </c>
      <c r="L78" s="16"/>
      <c r="M78" s="20"/>
      <c r="N78" s="20"/>
      <c r="O78" s="17"/>
      <c r="P78" s="18" t="str">
        <f t="shared" si="61"/>
        <v/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f>IF(K79="BUY",MAX($A$5:A78)+1,0)</f>
        <v>21</v>
      </c>
      <c r="B79" s="4" t="s">
        <v>83</v>
      </c>
      <c r="C79" s="19" t="str">
        <f>IFERROR(VLOOKUP(B79,'[1]Valuation Sheet'!$B:$W,7,FALSE),"")</f>
        <v>16.80</v>
      </c>
      <c r="D79" s="20">
        <f>IFERROR(VLOOKUP(B79,'[1]Business Score'!$A:$O,15,FALSE),"")</f>
        <v>3.050119845329883</v>
      </c>
      <c r="E79" s="20">
        <f>IFERROR(C79/VLOOKUP(B79,'[1]Business Score'!$A:$Q,17,FALSE),"")</f>
        <v>24.816190666111215</v>
      </c>
      <c r="F79" s="21">
        <f>IFERROR(VLOOKUP(B79,'[1]Valuation Sheet'!$B:$W,2,FALSE),"")</f>
        <v>3.5904648630347138</v>
      </c>
      <c r="G79" s="20">
        <f>IF(IFERROR(VLOOKUP(B79,'[1]Valuation Sheet'!$B:$W,5,FALSE),"")&lt;0.2,0.2,IFERROR(VLOOKUP(B79,'[1]Valuation Sheet'!$B:$W,5,FALSE),""))</f>
        <v>19.217126157765865</v>
      </c>
      <c r="H79" s="20">
        <f>IF(IFERROR(VLOOKUP(B79,'[1]Valuation Sheet'!$B:$W,4,FALSE),"")&lt;0.2,0.2,IFERROR(VLOOKUP(B79,'[1]Valuation Sheet'!$B:$W,4,FALSE),""))</f>
        <v>35.420411381965124</v>
      </c>
      <c r="I79" s="20">
        <f t="shared" si="65"/>
        <v>52.102217087111768</v>
      </c>
      <c r="J79" s="3" t="str">
        <f>VLOOKUP(B79,'[1]Valuation Sheet'!$B:$W,8,FALSE)</f>
        <v>FAIRLY PRICED</v>
      </c>
      <c r="K79" s="24" t="str">
        <f t="shared" si="62"/>
        <v>BUY</v>
      </c>
      <c r="L79" s="16">
        <f t="shared" ref="L79" si="69">IFERROR(C79/D79,"")</f>
        <v>5.5079802932081217</v>
      </c>
      <c r="M79" s="20">
        <f t="shared" ref="M79" si="70">IFERROR(C79/F79,"")</f>
        <v>4.6790598546062343</v>
      </c>
      <c r="N79" s="20">
        <f>VLOOKUP(B79,'[1]Business Score'!$A:$BU,73,)</f>
        <v>17.082022913587089</v>
      </c>
      <c r="O79" s="20">
        <f t="shared" ref="O79" si="71">IFERROR(C79/E79,"")</f>
        <v>0.67697739052843198</v>
      </c>
      <c r="P79" s="18">
        <f t="shared" si="61"/>
        <v>0.11904761904761904</v>
      </c>
      <c r="Q79" s="42">
        <f>VLOOKUP(B79,'[1]Valuation Sheet'!$B:$W,21,FALSE)</f>
        <v>1.1083578203550668</v>
      </c>
      <c r="R79" s="43">
        <f t="shared" si="63"/>
        <v>2.1013224456614146</v>
      </c>
      <c r="S79" s="22">
        <f t="shared" si="67"/>
        <v>0.22167156407101335</v>
      </c>
      <c r="T79" s="3">
        <f t="shared" si="68"/>
        <v>0.42026448913228293</v>
      </c>
      <c r="U79" s="49">
        <f t="shared" si="66"/>
        <v>0.22167156407101335</v>
      </c>
      <c r="V79" s="35">
        <f t="shared" si="64"/>
        <v>0.42026448913228293</v>
      </c>
      <c r="XFC79" s="1">
        <v>2</v>
      </c>
    </row>
    <row r="80" spans="1:22 16383:16383" x14ac:dyDescent="0.25">
      <c r="A80">
        <f>IF(K80="BUY",MAX($A$5:A79)+1,0)</f>
        <v>22</v>
      </c>
      <c r="B80" s="4" t="s">
        <v>84</v>
      </c>
      <c r="C80" s="19" t="str">
        <f>IFERROR(VLOOKUP(B80,'[1]Valuation Sheet'!$B:$W,7,FALSE),"")</f>
        <v>2.50</v>
      </c>
      <c r="D80" s="20">
        <f>IFERROR(VLOOKUP(B80,'[1]Business Score'!$A:$O,15,FALSE),"")</f>
        <v>0.77615076923076631</v>
      </c>
      <c r="E80" s="20">
        <f>IFERROR(C80/VLOOKUP(B80,'[1]Business Score'!$A:$Q,17,FALSE),"")</f>
        <v>9.5258321005917157</v>
      </c>
      <c r="F80" s="21">
        <f>IFERROR(VLOOKUP(B80,'[1]Valuation Sheet'!$B:$W,2,FALSE),"")</f>
        <v>1.4145091780978625</v>
      </c>
      <c r="G80" s="20">
        <f>IF(IFERROR(VLOOKUP(B80,'[1]Valuation Sheet'!$B:$W,5,FALSE),"")&lt;0.2,0.2,IFERROR(VLOOKUP(B80,'[1]Valuation Sheet'!$B:$W,5,FALSE),""))</f>
        <v>7.4383551529685787</v>
      </c>
      <c r="H80" s="20">
        <f>IF(IFERROR(VLOOKUP(B80,'[1]Valuation Sheet'!$B:$W,4,FALSE),"")&lt;0.2,0.2,IFERROR(VLOOKUP(B80,'[1]Valuation Sheet'!$B:$W,4,FALSE),""))</f>
        <v>13.71014569818162</v>
      </c>
      <c r="I80" s="20">
        <f t="shared" si="65"/>
        <v>2.8823113125418129</v>
      </c>
      <c r="J80" s="3" t="str">
        <f>VLOOKUP(B80,'[1]Valuation Sheet'!$B:$W,8,FALSE)</f>
        <v>UNDERPRICED</v>
      </c>
      <c r="K80" s="24" t="str">
        <f t="shared" si="62"/>
        <v>BUY</v>
      </c>
      <c r="L80" s="16">
        <f t="shared" ref="L80:L86" si="72">IFERROR(C80/D80,"")</f>
        <v>3.2210236710551996</v>
      </c>
      <c r="M80" s="20">
        <f t="shared" ref="M80:M86" si="73">IFERROR(C80/F80,"")</f>
        <v>1.7673975105356567</v>
      </c>
      <c r="N80" s="20">
        <f>VLOOKUP(B80,'[1]Business Score'!$A:$BU,73,)</f>
        <v>3.7135971860189443</v>
      </c>
      <c r="O80" s="20">
        <f t="shared" ref="O80:O86" si="74">IFERROR(C80/E80,"")</f>
        <v>0.26244426456400671</v>
      </c>
      <c r="P80" s="18">
        <f t="shared" si="61"/>
        <v>0.15993599999999999</v>
      </c>
      <c r="Q80" s="42">
        <f>VLOOKUP(B80,'[1]Valuation Sheet'!$B:$W,21,FALSE)</f>
        <v>4.4840582792726478</v>
      </c>
      <c r="R80" s="43">
        <f t="shared" si="63"/>
        <v>0.15292452501672527</v>
      </c>
      <c r="S80" s="22">
        <f t="shared" si="67"/>
        <v>0.8968116558545296</v>
      </c>
      <c r="T80" s="3">
        <f t="shared" si="68"/>
        <v>3.0584905003345052E-2</v>
      </c>
      <c r="U80" s="49">
        <f t="shared" si="66"/>
        <v>3.0584905003345052E-2</v>
      </c>
      <c r="V80" s="35">
        <f t="shared" si="64"/>
        <v>0.8968116558545296</v>
      </c>
      <c r="XFC80" s="1">
        <v>0.39983999999999997</v>
      </c>
    </row>
    <row r="81" spans="1:22 16383:16383" x14ac:dyDescent="0.25">
      <c r="A81">
        <f>IF(K81="BUY",MAX($A$5:A80)+1,0)</f>
        <v>23</v>
      </c>
      <c r="B81" s="4" t="s">
        <v>85</v>
      </c>
      <c r="C81" s="19" t="str">
        <f>IFERROR(VLOOKUP(B81,'[1]Valuation Sheet'!$B:$W,7,FALSE),"")</f>
        <v>17.00</v>
      </c>
      <c r="D81" s="20">
        <f>IFERROR(VLOOKUP(B81,'[1]Business Score'!$A:$O,15,FALSE),"")</f>
        <v>0.27805461538462334</v>
      </c>
      <c r="E81" s="20">
        <f>IFERROR(C81/VLOOKUP(B81,'[1]Business Score'!$A:$Q,17,FALSE),"")</f>
        <v>48.898800769230775</v>
      </c>
      <c r="F81" s="21">
        <f>IFERROR(VLOOKUP(B81,'[1]Valuation Sheet'!$B:$W,2,FALSE),"")</f>
        <v>5.2229217649330995</v>
      </c>
      <c r="G81" s="20">
        <f>IF(IFERROR(VLOOKUP(B81,'[1]Valuation Sheet'!$B:$W,5,FALSE),"")&lt;0.2,0.2,IFERROR(VLOOKUP(B81,'[1]Valuation Sheet'!$B:$W,5,FALSE),""))</f>
        <v>31.943248309139026</v>
      </c>
      <c r="H81" s="20">
        <f>IF(IFERROR(VLOOKUP(B81,'[1]Valuation Sheet'!$B:$W,4,FALSE),"")&lt;0.2,0.2,IFERROR(VLOOKUP(B81,'[1]Valuation Sheet'!$B:$W,4,FALSE),""))</f>
        <v>58.876805340050119</v>
      </c>
      <c r="I81" s="20">
        <f t="shared" si="65"/>
        <v>17.566317109589146</v>
      </c>
      <c r="J81" s="3" t="str">
        <f>VLOOKUP(B81,'[1]Valuation Sheet'!$B:$W,8,FALSE)</f>
        <v>UNDERPRICED</v>
      </c>
      <c r="K81" s="24" t="str">
        <f t="shared" si="62"/>
        <v>BUY</v>
      </c>
      <c r="L81" s="16">
        <f t="shared" si="72"/>
        <v>61.139067864363582</v>
      </c>
      <c r="M81" s="20">
        <f t="shared" si="73"/>
        <v>3.2548831411067005</v>
      </c>
      <c r="N81" s="20">
        <f>VLOOKUP(B81,'[1]Business Score'!$A:$BU,73,)</f>
        <v>63.175779640594229</v>
      </c>
      <c r="O81" s="20">
        <f t="shared" si="74"/>
        <v>0.34765678774472381</v>
      </c>
      <c r="P81" s="18">
        <f t="shared" si="61"/>
        <v>0</v>
      </c>
      <c r="Q81" s="42">
        <f>VLOOKUP(B81,'[1]Valuation Sheet'!$B:$W,21,FALSE)</f>
        <v>2.4633414905911835</v>
      </c>
      <c r="R81" s="43">
        <f t="shared" si="63"/>
        <v>3.3312771152302689E-2</v>
      </c>
      <c r="S81" s="22">
        <f t="shared" si="67"/>
        <v>0.4926682981182367</v>
      </c>
      <c r="T81" s="3">
        <f t="shared" si="68"/>
        <v>6.662554230460538E-3</v>
      </c>
      <c r="U81" s="49">
        <f t="shared" si="66"/>
        <v>6.662554230460538E-3</v>
      </c>
      <c r="V81" s="35">
        <f t="shared" si="64"/>
        <v>0.4926682981182367</v>
      </c>
      <c r="XFC81" s="1">
        <v>0</v>
      </c>
    </row>
    <row r="82" spans="1:22 16383:16383" x14ac:dyDescent="0.25">
      <c r="A82">
        <f>IF(K82="BUY",MAX($A$5:A81)+1,0)</f>
        <v>0</v>
      </c>
      <c r="B82" s="4" t="s">
        <v>86</v>
      </c>
      <c r="C82" s="19" t="str">
        <f>IFERROR(VLOOKUP(B82,'[1]Valuation Sheet'!$B:$W,7,FALSE),"")</f>
        <v>158.00</v>
      </c>
      <c r="D82" s="20">
        <f>IFERROR(VLOOKUP(B82,'[1]Business Score'!$A:$O,15,FALSE),"")</f>
        <v>25.870590682196351</v>
      </c>
      <c r="E82" s="20">
        <f>IFERROR(C82/VLOOKUP(B82,'[1]Business Score'!$A:$Q,17,FALSE),"")</f>
        <v>93.657168607875761</v>
      </c>
      <c r="F82" s="21">
        <f>IFERROR(VLOOKUP(B82,'[1]Valuation Sheet'!$B:$W,2,FALSE),"")</f>
        <v>25.687546551713382</v>
      </c>
      <c r="G82" s="20">
        <f>IF(IFERROR(VLOOKUP(B82,'[1]Valuation Sheet'!$B:$W,5,FALSE),"")&lt;0.2,0.2,IFERROR(VLOOKUP(B82,'[1]Valuation Sheet'!$B:$W,5,FALSE),""))</f>
        <v>103.72789188636317</v>
      </c>
      <c r="H82" s="20">
        <f>IF(IFERROR(VLOOKUP(B82,'[1]Valuation Sheet'!$B:$W,4,FALSE),"")&lt;0.2,0.2,IFERROR(VLOOKUP(B82,'[1]Valuation Sheet'!$B:$W,4,FALSE),""))</f>
        <v>191.18803572584369</v>
      </c>
      <c r="I82" s="20">
        <f t="shared" si="65"/>
        <v>235.11653521361356</v>
      </c>
      <c r="J82" s="3" t="str">
        <f>VLOOKUP(B82,'[1]Valuation Sheet'!$B:$W,8,FALSE)</f>
        <v>OVERPRICED</v>
      </c>
      <c r="K82" s="24" t="str">
        <f t="shared" si="62"/>
        <v/>
      </c>
      <c r="L82" s="16">
        <f t="shared" si="72"/>
        <v>6.1073209321321213</v>
      </c>
      <c r="M82" s="20">
        <f t="shared" si="73"/>
        <v>6.1508404347577237</v>
      </c>
      <c r="N82" s="20">
        <f>VLOOKUP(B82,'[1]Business Score'!$A:$BU,73,)</f>
        <v>9.0881780822815266</v>
      </c>
      <c r="O82" s="20">
        <f t="shared" si="74"/>
        <v>1.6870038070605688</v>
      </c>
      <c r="P82" s="18">
        <f t="shared" si="61"/>
        <v>5.2213924050632916E-2</v>
      </c>
      <c r="Q82" s="42">
        <f>VLOOKUP(B82,'[1]Valuation Sheet'!$B:$W,21,FALSE)</f>
        <v>0.21005085902432707</v>
      </c>
      <c r="R82" s="43">
        <f t="shared" si="63"/>
        <v>0.48807933679502247</v>
      </c>
      <c r="S82" s="22">
        <f t="shared" si="67"/>
        <v>4.2010171804865416E-2</v>
      </c>
      <c r="T82" s="3">
        <f t="shared" si="68"/>
        <v>9.7615867359004488E-2</v>
      </c>
      <c r="U82" s="49">
        <f t="shared" si="66"/>
        <v>4.2010171804865416E-2</v>
      </c>
      <c r="V82" s="35">
        <f t="shared" si="64"/>
        <v>9.7615867359004488E-2</v>
      </c>
      <c r="XFC82" s="1">
        <v>8.2498000000000005</v>
      </c>
    </row>
    <row r="83" spans="1:22 16383:16383" x14ac:dyDescent="0.25">
      <c r="A83">
        <f>IF(K83="BUY",MAX($A$5:A82)+1,0)</f>
        <v>0</v>
      </c>
      <c r="B83" s="4" t="s">
        <v>87</v>
      </c>
      <c r="C83" s="19" t="str">
        <f>IFERROR(VLOOKUP(B83,'[1]Valuation Sheet'!$B:$W,7,FALSE),"")</f>
        <v>20.85</v>
      </c>
      <c r="D83" s="20">
        <f>IFERROR(VLOOKUP(B83,'[1]Business Score'!$A:$O,15,FALSE),"")</f>
        <v>-4.9802787511319266</v>
      </c>
      <c r="E83" s="20">
        <f>IFERROR(C83/VLOOKUP(B83,'[1]Business Score'!$A:$Q,17,FALSE),"")</f>
        <v>81.580763022166224</v>
      </c>
      <c r="F83" s="21">
        <f>IFERROR(VLOOKUP(B83,'[1]Valuation Sheet'!$B:$W,2,FALSE),"")</f>
        <v>3.817421614168433</v>
      </c>
      <c r="G83" s="20">
        <f>IF(IFERROR(VLOOKUP(B83,'[1]Valuation Sheet'!$B:$W,5,FALSE),"")&lt;0.2,0.2,IFERROR(VLOOKUP(B83,'[1]Valuation Sheet'!$B:$W,5,FALSE),""))</f>
        <v>40.010557319082849</v>
      </c>
      <c r="H83" s="20">
        <f>IF(IFERROR(VLOOKUP(B83,'[1]Valuation Sheet'!$B:$W,4,FALSE),"")&lt;0.2,0.2,IFERROR(VLOOKUP(B83,'[1]Valuation Sheet'!$B:$W,4,FALSE),""))</f>
        <v>73.746219295693535</v>
      </c>
      <c r="I83" s="20">
        <f t="shared" si="65"/>
        <v>0</v>
      </c>
      <c r="J83" s="3" t="str">
        <f>VLOOKUP(B83,'[1]Valuation Sheet'!$B:$W,8,FALSE)</f>
        <v>UNDERPRICED</v>
      </c>
      <c r="K83" s="24" t="str">
        <f t="shared" si="62"/>
        <v/>
      </c>
      <c r="L83" s="16">
        <f t="shared" si="72"/>
        <v>-4.1865126515782229</v>
      </c>
      <c r="M83" s="20">
        <f t="shared" si="73"/>
        <v>5.4618017361809947</v>
      </c>
      <c r="N83" s="20">
        <f>VLOOKUP(B83,'[1]Business Score'!$A:$BU,73,)</f>
        <v>8.1185970453268705</v>
      </c>
      <c r="O83" s="20">
        <f t="shared" si="74"/>
        <v>0.25557495698262678</v>
      </c>
      <c r="P83" s="18">
        <f t="shared" si="61"/>
        <v>0</v>
      </c>
      <c r="Q83" s="42">
        <f>VLOOKUP(B83,'[1]Valuation Sheet'!$B:$W,21,FALSE)</f>
        <v>2.5369889350452532</v>
      </c>
      <c r="R83" s="43" t="str">
        <f t="shared" si="63"/>
        <v/>
      </c>
      <c r="S83" s="22">
        <f t="shared" si="67"/>
        <v>0.50739778700905069</v>
      </c>
      <c r="T83" s="3" t="str">
        <f t="shared" si="68"/>
        <v/>
      </c>
      <c r="U83" s="49">
        <v>0</v>
      </c>
      <c r="V83" s="35">
        <f t="shared" si="64"/>
        <v>0.50739778700905069</v>
      </c>
      <c r="XFC83" s="1">
        <v>0</v>
      </c>
    </row>
    <row r="84" spans="1:22 16383:16383" x14ac:dyDescent="0.25">
      <c r="A84">
        <f>IF(K84="BUY",MAX($A$5:A83)+1,0)</f>
        <v>0</v>
      </c>
      <c r="B84" s="4" t="s">
        <v>88</v>
      </c>
      <c r="C84" s="19" t="str">
        <f>IFERROR(VLOOKUP(B84,'[1]Valuation Sheet'!$B:$W,7,FALSE),"")</f>
        <v>3.85</v>
      </c>
      <c r="D84" s="20">
        <f>IFERROR(VLOOKUP(B84,'[1]Business Score'!$A:$O,15,FALSE),"")</f>
        <v>2.316793483507642</v>
      </c>
      <c r="E84" s="20">
        <f>IFERROR(C84/VLOOKUP(B84,'[1]Business Score'!$A:$Q,17,FALSE),"")</f>
        <v>23.842391556047197</v>
      </c>
      <c r="F84" s="21">
        <f>IFERROR(VLOOKUP(B84,'[1]Valuation Sheet'!$B:$W,2,FALSE),"")</f>
        <v>-0.73265467440964682</v>
      </c>
      <c r="G84" s="20">
        <f>IF(IFERROR(VLOOKUP(B84,'[1]Valuation Sheet'!$B:$W,5,FALSE),"")&lt;0.2,0.2,IFERROR(VLOOKUP(B84,'[1]Valuation Sheet'!$B:$W,5,FALSE),""))</f>
        <v>6.1165471316820508</v>
      </c>
      <c r="H84" s="20">
        <f>IF(IFERROR(VLOOKUP(B84,'[1]Valuation Sheet'!$B:$W,4,FALSE),"")&lt;0.2,0.2,IFERROR(VLOOKUP(B84,'[1]Valuation Sheet'!$B:$W,4,FALSE),""))</f>
        <v>11.273830117090947</v>
      </c>
      <c r="I84" s="20">
        <f t="shared" si="65"/>
        <v>0</v>
      </c>
      <c r="J84" s="3" t="str">
        <f>VLOOKUP(B84,'[1]Valuation Sheet'!$B:$W,8,FALSE)</f>
        <v>UNDERPRICED</v>
      </c>
      <c r="K84" s="24" t="str">
        <f t="shared" si="62"/>
        <v/>
      </c>
      <c r="L84" s="16">
        <f t="shared" si="72"/>
        <v>1.6617795359865535</v>
      </c>
      <c r="M84" s="20">
        <f t="shared" si="73"/>
        <v>-5.2548630814404138</v>
      </c>
      <c r="N84" s="20">
        <f>VLOOKUP(B84,'[1]Business Score'!$A:$BU,73,)</f>
        <v>-0.41726384907277192</v>
      </c>
      <c r="O84" s="20">
        <f t="shared" si="74"/>
        <v>0.16147708970174665</v>
      </c>
      <c r="P84" s="18">
        <f t="shared" si="61"/>
        <v>0</v>
      </c>
      <c r="Q84" s="42">
        <f>VLOOKUP(B84,'[1]Valuation Sheet'!$B:$W,21,FALSE)</f>
        <v>1.9282675628807655</v>
      </c>
      <c r="R84" s="43" t="str">
        <f t="shared" si="63"/>
        <v/>
      </c>
      <c r="S84" s="22">
        <f t="shared" si="67"/>
        <v>0.3856535125761531</v>
      </c>
      <c r="T84" s="3" t="str">
        <f t="shared" si="68"/>
        <v/>
      </c>
      <c r="U84" s="49">
        <v>0</v>
      </c>
      <c r="V84" s="35">
        <f t="shared" si="64"/>
        <v>0.3856535125761531</v>
      </c>
      <c r="XFC84" s="1">
        <v>0</v>
      </c>
    </row>
    <row r="85" spans="1:22 16383:16383" x14ac:dyDescent="0.25">
      <c r="A85">
        <f>IF(K85="BUY",MAX($A$5:A84)+1,0)</f>
        <v>0</v>
      </c>
      <c r="B85" s="4" t="s">
        <v>89</v>
      </c>
      <c r="C85" s="19" t="str">
        <f>IFERROR(VLOOKUP(B85,'[1]Valuation Sheet'!$B:$W,7,FALSE),"")</f>
        <v>490.00</v>
      </c>
      <c r="D85" s="20">
        <f>IFERROR(VLOOKUP(B85,'[1]Business Score'!$A:$O,15,FALSE),"")</f>
        <v>76.247365916660996</v>
      </c>
      <c r="E85" s="20">
        <f>IFERROR(C85/VLOOKUP(B85,'[1]Business Score'!$A:$Q,17,FALSE),"")</f>
        <v>835.21174631228325</v>
      </c>
      <c r="F85" s="21">
        <f>IFERROR(VLOOKUP(B85,'[1]Valuation Sheet'!$B:$W,2,FALSE),"")</f>
        <v>55.345051331639944</v>
      </c>
      <c r="G85" s="20">
        <f>IF(IFERROR(VLOOKUP(B85,'[1]Valuation Sheet'!$B:$W,5,FALSE),"")&lt;0.2,0.2,IFERROR(VLOOKUP(B85,'[1]Valuation Sheet'!$B:$W,5,FALSE),""))</f>
        <v>453.73870896473301</v>
      </c>
      <c r="H85" s="20">
        <f>IF(IFERROR(VLOOKUP(B85,'[1]Valuation Sheet'!$B:$W,4,FALSE),"")&lt;0.2,0.2,IFERROR(VLOOKUP(B85,'[1]Valuation Sheet'!$B:$W,4,FALSE),""))</f>
        <v>836.31712668742944</v>
      </c>
      <c r="I85" s="20">
        <f t="shared" si="65"/>
        <v>466.8791308009607</v>
      </c>
      <c r="J85" s="3" t="str">
        <f>VLOOKUP(B85,'[1]Valuation Sheet'!$B:$W,8,FALSE)</f>
        <v>FAIRLY PRICED</v>
      </c>
      <c r="K85" s="24" t="str">
        <f t="shared" si="62"/>
        <v/>
      </c>
      <c r="L85" s="16">
        <f t="shared" si="72"/>
        <v>6.4264515122473096</v>
      </c>
      <c r="M85" s="20">
        <f t="shared" si="73"/>
        <v>8.8535467618199544</v>
      </c>
      <c r="N85" s="20">
        <f>VLOOKUP(B85,'[1]Business Score'!$A:$BU,73,)</f>
        <v>6.1232165228011084</v>
      </c>
      <c r="O85" s="20">
        <f t="shared" si="74"/>
        <v>0.58667757267962373</v>
      </c>
      <c r="P85" s="18">
        <f t="shared" si="61"/>
        <v>3.6928571428571429E-2</v>
      </c>
      <c r="Q85" s="42">
        <f>VLOOKUP(B85,'[1]Valuation Sheet'!$B:$W,21,FALSE)</f>
        <v>0.70676964630087635</v>
      </c>
      <c r="R85" s="43">
        <f t="shared" si="63"/>
        <v>-4.7185447344978204E-2</v>
      </c>
      <c r="S85" s="22">
        <f t="shared" si="67"/>
        <v>0.14135392926017526</v>
      </c>
      <c r="T85" s="3">
        <f t="shared" si="68"/>
        <v>-9.4370894689956401E-3</v>
      </c>
      <c r="U85" s="49">
        <f t="shared" si="66"/>
        <v>-9.4370894689956401E-3</v>
      </c>
      <c r="V85" s="35">
        <f t="shared" si="64"/>
        <v>0.14135392926017526</v>
      </c>
      <c r="XFC85" s="1">
        <v>18.094999999999999</v>
      </c>
    </row>
    <row r="86" spans="1:22 16383:16383" x14ac:dyDescent="0.25">
      <c r="A86">
        <f>IF(K86="BUY",MAX($A$5:A85)+1,0)</f>
        <v>24</v>
      </c>
      <c r="B86" s="4" t="s">
        <v>90</v>
      </c>
      <c r="C86" s="19" t="str">
        <f>IFERROR(VLOOKUP(B86,'[1]Valuation Sheet'!$B:$W,7,FALSE),"")</f>
        <v>105.80</v>
      </c>
      <c r="D86" s="20">
        <f>IFERROR(VLOOKUP(B86,'[1]Business Score'!$A:$O,15,FALSE),"")</f>
        <v>23.447493520264</v>
      </c>
      <c r="E86" s="20">
        <f>IFERROR(C86/VLOOKUP(B86,'[1]Business Score'!$A:$Q,17,FALSE),"")</f>
        <v>90.512747408105554</v>
      </c>
      <c r="F86" s="21">
        <f>IFERROR(VLOOKUP(B86,'[1]Valuation Sheet'!$B:$W,2,FALSE),"")</f>
        <v>30.116756168827362</v>
      </c>
      <c r="G86" s="20">
        <f>IF(IFERROR(VLOOKUP(B86,'[1]Valuation Sheet'!$B:$W,5,FALSE),"")&lt;0.2,0.2,IFERROR(VLOOKUP(B86,'[1]Valuation Sheet'!$B:$W,5,FALSE),""))</f>
        <v>114.60008308560774</v>
      </c>
      <c r="H86" s="20">
        <f>IF(IFERROR(VLOOKUP(B86,'[1]Valuation Sheet'!$B:$W,4,FALSE),"")&lt;0.2,0.2,IFERROR(VLOOKUP(B86,'[1]Valuation Sheet'!$B:$W,4,FALSE),""))</f>
        <v>211.22732160756755</v>
      </c>
      <c r="I86" s="20">
        <f t="shared" si="65"/>
        <v>225.98265031235536</v>
      </c>
      <c r="J86" s="3" t="str">
        <f>VLOOKUP(B86,'[1]Valuation Sheet'!$B:$W,8,FALSE)</f>
        <v>FAIRLY PRICED</v>
      </c>
      <c r="K86" s="24" t="str">
        <f t="shared" si="62"/>
        <v>BUY</v>
      </c>
      <c r="L86" s="16">
        <f t="shared" si="72"/>
        <v>4.5122093714863203</v>
      </c>
      <c r="M86" s="20">
        <f t="shared" si="73"/>
        <v>3.512994540544486</v>
      </c>
      <c r="N86" s="20">
        <f>VLOOKUP(B86,'[1]Business Score'!$A:$BU,73,)</f>
        <v>9.6378169426533642</v>
      </c>
      <c r="O86" s="20">
        <f t="shared" si="74"/>
        <v>1.1688961282212216</v>
      </c>
      <c r="P86" s="18">
        <f t="shared" si="61"/>
        <v>0.16061625708884691</v>
      </c>
      <c r="Q86" s="42">
        <f>VLOOKUP(B86,'[1]Valuation Sheet'!$B:$W,21,FALSE)</f>
        <v>0.9964775199202982</v>
      </c>
      <c r="R86" s="43">
        <f t="shared" si="63"/>
        <v>1.1359418744078957</v>
      </c>
      <c r="S86" s="22">
        <f t="shared" si="67"/>
        <v>0.19929550398405965</v>
      </c>
      <c r="T86" s="3">
        <f t="shared" si="68"/>
        <v>0.22718837488157914</v>
      </c>
      <c r="U86" s="49">
        <f t="shared" si="66"/>
        <v>0.19929550398405965</v>
      </c>
      <c r="V86" s="35">
        <f t="shared" si="64"/>
        <v>0.22718837488157914</v>
      </c>
      <c r="XFC86" s="1">
        <v>16.993200000000002</v>
      </c>
    </row>
    <row r="87" spans="1:22 16383:16383" x14ac:dyDescent="0.25">
      <c r="A87">
        <f>IF(K87="BUY",MAX($A$5:A86)+1,0)</f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tr">
        <f t="shared" si="62"/>
        <v/>
      </c>
      <c r="L87" s="16"/>
      <c r="M87" s="20"/>
      <c r="N87" s="20"/>
      <c r="O87" s="17"/>
      <c r="P87" s="18" t="str">
        <f t="shared" si="61"/>
        <v/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f>IF(K88="BUY",MAX($A$5:A87)+1,0)</f>
        <v>0</v>
      </c>
      <c r="B88" s="4" t="s">
        <v>92</v>
      </c>
      <c r="C88" s="19" t="str">
        <f>IFERROR(VLOOKUP(B88,'[1]Valuation Sheet'!$B:$W,7,FALSE),"")</f>
        <v>1.39</v>
      </c>
      <c r="D88" s="20">
        <f>IFERROR(VLOOKUP(B88,'[1]Business Score'!$A:$O,15,FALSE),"")</f>
        <v>0.51842638432368471</v>
      </c>
      <c r="E88" s="20">
        <f>IFERROR(C88/VLOOKUP(B88,'[1]Business Score'!$A:$Q,17,FALSE),"")</f>
        <v>4.3278242271048022</v>
      </c>
      <c r="F88" s="21">
        <f>IFERROR(VLOOKUP(B88,'[1]Valuation Sheet'!$B:$W,2,FALSE),"")</f>
        <v>8.170680024291335E-4</v>
      </c>
      <c r="G88" s="20">
        <f>IF(IFERROR(VLOOKUP(B88,'[1]Valuation Sheet'!$B:$W,5,FALSE),"")&lt;0.2,0.2,IFERROR(VLOOKUP(B88,'[1]Valuation Sheet'!$B:$W,5,FALSE),""))</f>
        <v>1.5753995197986785</v>
      </c>
      <c r="H88" s="20">
        <f>IF(IFERROR(VLOOKUP(B88,'[1]Valuation Sheet'!$B:$W,4,FALSE),"")&lt;0.2,0.2,IFERROR(VLOOKUP(B88,'[1]Valuation Sheet'!$B:$W,4,FALSE),""))</f>
        <v>2.9037275721723637</v>
      </c>
      <c r="I88" s="20">
        <f t="shared" si="65"/>
        <v>0</v>
      </c>
      <c r="J88" s="3" t="str">
        <f>VLOOKUP(B88,'[1]Valuation Sheet'!$B:$W,8,FALSE)</f>
        <v>FAIRLY PRICED</v>
      </c>
      <c r="K88" s="24" t="str">
        <f t="shared" si="62"/>
        <v/>
      </c>
      <c r="L88" s="16">
        <f t="shared" ref="L88" si="75">IFERROR(C88/D88,"")</f>
        <v>2.681190699453559</v>
      </c>
      <c r="M88" s="20">
        <f t="shared" ref="M88" si="76">IFERROR(C88/F88,"")</f>
        <v>1701.2047906264183</v>
      </c>
      <c r="N88" s="20">
        <f>VLOOKUP(B88,'[1]Business Score'!$A:$BU,73,)</f>
        <v>-11.427442706293357</v>
      </c>
      <c r="O88" s="20">
        <f t="shared" ref="O88" si="77">IFERROR(C88/E88,"")</f>
        <v>0.32117755413783811</v>
      </c>
      <c r="P88" s="18">
        <f t="shared" si="61"/>
        <v>0.10074748201438849</v>
      </c>
      <c r="Q88" s="42">
        <f>VLOOKUP(B88,'[1]Valuation Sheet'!$B:$W,21,FALSE)</f>
        <v>1.0890126418506214</v>
      </c>
      <c r="R88" s="43" t="str">
        <f t="shared" si="63"/>
        <v/>
      </c>
      <c r="S88" s="22">
        <f t="shared" si="67"/>
        <v>0.21780252837012429</v>
      </c>
      <c r="T88" s="3" t="str">
        <f t="shared" si="68"/>
        <v/>
      </c>
      <c r="U88" s="49">
        <v>0</v>
      </c>
      <c r="V88" s="35">
        <f t="shared" si="64"/>
        <v>0.21780252837012429</v>
      </c>
      <c r="XFC88" s="1">
        <v>0.140039</v>
      </c>
    </row>
    <row r="89" spans="1:22 16383:16383" x14ac:dyDescent="0.25">
      <c r="A89">
        <f>IF(K89="BUY",MAX($A$5:A88)+1,0)</f>
        <v>25</v>
      </c>
      <c r="B89" s="4" t="s">
        <v>93</v>
      </c>
      <c r="C89" s="19" t="str">
        <f>IFERROR(VLOOKUP(B89,'[1]Valuation Sheet'!$B:$W,7,FALSE),"")</f>
        <v>1.60</v>
      </c>
      <c r="D89" s="20">
        <f>IFERROR(VLOOKUP(B89,'[1]Business Score'!$A:$O,15,FALSE),"")</f>
        <v>0.48077466910827327</v>
      </c>
      <c r="E89" s="20">
        <f>IFERROR(C89/VLOOKUP(B89,'[1]Business Score'!$A:$Q,17,FALSE),"")</f>
        <v>5.9451635335295876</v>
      </c>
      <c r="F89" s="21">
        <f>IFERROR(VLOOKUP(B89,'[1]Valuation Sheet'!$B:$W,2,FALSE),"")</f>
        <v>0.47633789736443249</v>
      </c>
      <c r="G89" s="20">
        <f>IF(IFERROR(VLOOKUP(B89,'[1]Valuation Sheet'!$B:$W,5,FALSE),"")&lt;0.2,0.2,IFERROR(VLOOKUP(B89,'[1]Valuation Sheet'!$B:$W,5,FALSE),""))</f>
        <v>3.4532639286698048</v>
      </c>
      <c r="H89" s="20">
        <f>IF(IFERROR(VLOOKUP(B89,'[1]Valuation Sheet'!$B:$W,4,FALSE),"")&lt;0.2,0.2,IFERROR(VLOOKUP(B89,'[1]Valuation Sheet'!$B:$W,4,FALSE),""))</f>
        <v>6.3649490542869867</v>
      </c>
      <c r="I89" s="20">
        <f t="shared" si="65"/>
        <v>6.7364806020279726</v>
      </c>
      <c r="J89" s="3" t="str">
        <f>VLOOKUP(B89,'[1]Valuation Sheet'!$B:$W,8,FALSE)</f>
        <v>UNDERPRICED</v>
      </c>
      <c r="K89" s="24" t="str">
        <f t="shared" si="62"/>
        <v>BUY</v>
      </c>
      <c r="L89" s="16">
        <f t="shared" ref="L89" si="78">IFERROR(C89/D89,"")</f>
        <v>3.3279623549377781</v>
      </c>
      <c r="M89" s="20">
        <f t="shared" ref="M89" si="79">IFERROR(C89/F89,"")</f>
        <v>3.3589601181278379</v>
      </c>
      <c r="N89" s="20">
        <f>VLOOKUP(B89,'[1]Business Score'!$A:$BU,73,)</f>
        <v>14.011721155198543</v>
      </c>
      <c r="O89" s="20">
        <f t="shared" ref="O89" si="80">IFERROR(C89/E89,"")</f>
        <v>0.26912632276241105</v>
      </c>
      <c r="P89" s="18">
        <f t="shared" si="61"/>
        <v>9.3749999999999986E-2</v>
      </c>
      <c r="Q89" s="42">
        <f>VLOOKUP(B89,'[1]Valuation Sheet'!$B:$W,21,FALSE)</f>
        <v>2.9780931589293664</v>
      </c>
      <c r="R89" s="43">
        <f t="shared" si="63"/>
        <v>3.2103003762674822</v>
      </c>
      <c r="S89" s="22">
        <f t="shared" si="67"/>
        <v>0.59561863178587326</v>
      </c>
      <c r="T89" s="3">
        <f t="shared" si="68"/>
        <v>0.6420600752534964</v>
      </c>
      <c r="U89" s="49">
        <f t="shared" si="66"/>
        <v>0.59561863178587326</v>
      </c>
      <c r="V89" s="35">
        <f t="shared" si="64"/>
        <v>0.6420600752534964</v>
      </c>
      <c r="XFC89" s="1">
        <v>0.15</v>
      </c>
    </row>
    <row r="90" spans="1:22 16383:16383" x14ac:dyDescent="0.25">
      <c r="A90">
        <f>IF(K90="BUY",MAX($A$5:A89)+1,0)</f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tr">
        <f t="shared" si="62"/>
        <v/>
      </c>
      <c r="L90" s="16"/>
      <c r="M90" s="20"/>
      <c r="N90" s="20"/>
      <c r="O90" s="17"/>
      <c r="P90" s="18" t="str">
        <f t="shared" si="61"/>
        <v/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f>IF(K91="BUY",MAX($A$5:A90)+1,0)</f>
        <v>0</v>
      </c>
      <c r="B91" s="25" t="s">
        <v>95</v>
      </c>
      <c r="C91" s="26" t="str">
        <f>IFERROR(VLOOKUP(B91,'[1]Valuation Sheet'!$B:$W,7,FALSE),"")</f>
        <v>6.20</v>
      </c>
      <c r="D91" s="27">
        <f>IFERROR(VLOOKUP(B91,'[1]Business Score'!$A:$O,15,FALSE),"")</f>
        <v>2.9629288806431671</v>
      </c>
      <c r="E91" s="27">
        <f>IFERROR(C91/VLOOKUP(B91,'[1]Business Score'!$A:$Q,17,FALSE),"")</f>
        <v>30.252066790352504</v>
      </c>
      <c r="F91" s="28">
        <f>IFERROR(VLOOKUP(B91,'[1]Valuation Sheet'!$B:$W,2,FALSE),"")</f>
        <v>2.1764942850249658</v>
      </c>
      <c r="G91" s="27">
        <f>IF(IFERROR(VLOOKUP(B91,'[1]Valuation Sheet'!$B:$W,5,FALSE),"")&lt;0.2,0.2,IFERROR(VLOOKUP(B91,'[1]Valuation Sheet'!$B:$W,5,FALSE),""))</f>
        <v>16.900976534077365</v>
      </c>
      <c r="H91" s="27">
        <f>IF(IFERROR(VLOOKUP(B91,'[1]Valuation Sheet'!$B:$W,4,FALSE),"")&lt;0.2,0.2,IFERROR(VLOOKUP(B91,'[1]Valuation Sheet'!$B:$W,4,FALSE),""))</f>
        <v>31.151356174661011</v>
      </c>
      <c r="I91" s="27">
        <f t="shared" si="65"/>
        <v>0</v>
      </c>
      <c r="J91" s="29" t="str">
        <f>VLOOKUP(B91,'[1]Valuation Sheet'!$B:$W,8,FALSE)</f>
        <v>UNDERPRICED</v>
      </c>
      <c r="K91" s="30" t="str">
        <f t="shared" si="62"/>
        <v/>
      </c>
      <c r="L91" s="31">
        <f t="shared" ref="L91" si="81">IFERROR(C91/D91,"")</f>
        <v>2.0925240698501537</v>
      </c>
      <c r="M91" s="27">
        <f t="shared" ref="M91" si="82">IFERROR(C91/F91,"")</f>
        <v>2.8486176337140634</v>
      </c>
      <c r="N91" s="27"/>
      <c r="O91" s="27">
        <f t="shared" ref="O91" si="83">IFERROR(C91/E91,"")</f>
        <v>0.20494467511810477</v>
      </c>
      <c r="P91" s="32">
        <f t="shared" si="61"/>
        <v>0</v>
      </c>
      <c r="Q91" s="44">
        <f>VLOOKUP(B91,'[1]Valuation Sheet'!$B:$W,21,FALSE)</f>
        <v>4.0244122862356466</v>
      </c>
      <c r="R91" s="45" t="str">
        <f t="shared" si="63"/>
        <v/>
      </c>
      <c r="S91" s="33">
        <f t="shared" si="67"/>
        <v>0.80488245724712937</v>
      </c>
      <c r="T91" s="29" t="str">
        <f t="shared" si="68"/>
        <v/>
      </c>
      <c r="U91" s="50">
        <v>0</v>
      </c>
      <c r="V91" s="36">
        <f t="shared" si="64"/>
        <v>0.80488245724712937</v>
      </c>
      <c r="XFC91" s="1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2019-08-22T16:04:37Z</dcterms:modified>
</cp:coreProperties>
</file>