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13_ncr:1_{88E1C210-7379-4CF1-B4E3-E7F34CB92FA3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76" i="1"/>
  <c r="M75" i="1"/>
  <c r="M74" i="1"/>
  <c r="M72" i="1"/>
  <c r="M71" i="1"/>
  <c r="M70" i="1"/>
  <c r="M69" i="1"/>
  <c r="M68" i="1"/>
  <c r="M67" i="1" l="1"/>
  <c r="E67" i="1" l="1"/>
  <c r="L67" i="1" s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K52" i="1" l="1"/>
  <c r="K48" i="1"/>
  <c r="K41" i="1"/>
  <c r="K53" i="1"/>
  <c r="K6" i="1"/>
  <c r="K31" i="1"/>
  <c r="K50" i="1"/>
  <c r="K7" i="1"/>
  <c r="K5" i="1"/>
  <c r="K40" i="1"/>
  <c r="K86" i="1"/>
  <c r="K49" i="1"/>
  <c r="K42" i="1"/>
  <c r="K44" i="1"/>
  <c r="K80" i="1"/>
  <c r="K46" i="1"/>
  <c r="K82" i="1"/>
  <c r="K8" i="1"/>
  <c r="K79" i="1"/>
  <c r="K39" i="1"/>
  <c r="K10" i="1"/>
  <c r="K84" i="1"/>
  <c r="K51" i="1"/>
  <c r="K85" i="1"/>
  <c r="K81" i="1"/>
  <c r="K32" i="1"/>
  <c r="K83" i="1"/>
  <c r="H61" i="1"/>
  <c r="K61" i="1"/>
  <c r="K54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K13" i="1" l="1"/>
  <c r="K14" i="1"/>
  <c r="K18" i="1"/>
  <c r="K20" i="1"/>
  <c r="K22" i="1"/>
  <c r="K23" i="1"/>
  <c r="K19" i="1"/>
  <c r="K17" i="1"/>
  <c r="K16" i="1"/>
  <c r="K21" i="1"/>
  <c r="K12" i="1"/>
  <c r="K15" i="1"/>
  <c r="G71" i="1" l="1"/>
  <c r="G72" i="1" l="1"/>
  <c r="F72" i="1" l="1"/>
  <c r="G50" i="1"/>
  <c r="F71" i="1"/>
  <c r="G74" i="1"/>
  <c r="F50" i="1" l="1"/>
  <c r="I72" i="1"/>
  <c r="F74" i="1"/>
  <c r="I71" i="1"/>
  <c r="I74" i="1" l="1"/>
  <c r="I50" i="1"/>
  <c r="G13" i="1" l="1"/>
  <c r="F13" i="1" l="1"/>
  <c r="G18" i="1"/>
  <c r="F18" i="1" l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G85" i="1"/>
  <c r="G61" i="1"/>
  <c r="G80" i="1"/>
  <c r="G44" i="1"/>
  <c r="F83" i="1" l="1"/>
  <c r="F86" i="1"/>
  <c r="F10" i="1"/>
  <c r="I82" i="1"/>
  <c r="F61" i="1"/>
  <c r="J61" i="1" s="1"/>
  <c r="F44" i="1"/>
  <c r="F85" i="1"/>
  <c r="F80" i="1"/>
  <c r="F79" i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I5" i="1" l="1"/>
  <c r="G7" i="1" l="1"/>
  <c r="F7" i="1" l="1"/>
  <c r="I7" i="1" l="1"/>
  <c r="G39" i="1" l="1"/>
  <c r="G40" i="1"/>
  <c r="G41" i="1"/>
  <c r="F39" i="1" l="1"/>
  <c r="F40" i="1"/>
  <c r="G32" i="1"/>
  <c r="F41" i="1"/>
  <c r="I39" i="1" l="1"/>
  <c r="F32" i="1"/>
  <c r="I40" i="1"/>
  <c r="I41" i="1"/>
  <c r="I32" i="1" l="1"/>
  <c r="G30" i="1" l="1"/>
  <c r="G31" i="1"/>
  <c r="G52" i="1" l="1"/>
  <c r="F30" i="1"/>
  <c r="F31" i="1"/>
  <c r="I30" i="1" l="1"/>
  <c r="F52" i="1"/>
  <c r="G51" i="1"/>
  <c r="I31" i="1"/>
  <c r="I52" i="1" l="1"/>
  <c r="I51" i="1"/>
  <c r="F51" i="1"/>
  <c r="G53" i="1" l="1"/>
  <c r="G54" i="1"/>
  <c r="F53" i="1" l="1"/>
  <c r="F54" i="1"/>
  <c r="I53" i="1" l="1"/>
  <c r="G49" i="1"/>
  <c r="I54" i="1"/>
  <c r="F49" i="1" l="1"/>
  <c r="I49" i="1" l="1"/>
  <c r="G48" i="1" l="1"/>
  <c r="F48" i="1" l="1"/>
  <c r="I48" i="1" l="1"/>
  <c r="G22" i="1" l="1"/>
  <c r="F22" i="1" l="1"/>
  <c r="I22" i="1" l="1"/>
  <c r="G81" i="1"/>
  <c r="F81" i="1" l="1"/>
  <c r="G21" i="1" l="1"/>
  <c r="I81" i="1"/>
  <c r="F21" i="1" l="1"/>
  <c r="I21" i="1" l="1"/>
  <c r="G17" i="1" l="1"/>
  <c r="F17" i="1" l="1"/>
  <c r="G23" i="1"/>
  <c r="G20" i="1"/>
  <c r="G14" i="1" l="1"/>
  <c r="F23" i="1"/>
  <c r="G19" i="1"/>
  <c r="I17" i="1"/>
  <c r="F20" i="1"/>
  <c r="I23" i="1" l="1"/>
  <c r="I20" i="1"/>
  <c r="F14" i="1"/>
  <c r="F19" i="1"/>
  <c r="I19" i="1" l="1"/>
  <c r="I14" i="1"/>
  <c r="G15" i="1" l="1"/>
  <c r="G16" i="1"/>
  <c r="F16" i="1" l="1"/>
  <c r="F15" i="1"/>
  <c r="I15" i="1" l="1"/>
  <c r="I16" i="1"/>
  <c r="G12" i="1" l="1"/>
  <c r="G73" i="1" l="1"/>
  <c r="F12" i="1"/>
  <c r="I12" i="1" l="1"/>
  <c r="F73" i="1"/>
  <c r="I73" i="1" l="1"/>
  <c r="G84" i="1" l="1"/>
  <c r="F84" i="1" l="1"/>
  <c r="I84" i="1" l="1"/>
  <c r="G46" i="1" l="1"/>
  <c r="F46" i="1" l="1"/>
  <c r="G8" i="1" l="1"/>
  <c r="I46" i="1"/>
  <c r="F8" i="1" l="1"/>
  <c r="I8" i="1" l="1"/>
  <c r="G6" i="1" l="1"/>
  <c r="F6" i="1" l="1"/>
  <c r="I6" i="1" l="1"/>
  <c r="G42" i="1" l="1"/>
  <c r="F42" i="1" l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K57" i="1"/>
  <c r="K63" i="1"/>
  <c r="K58" i="1"/>
  <c r="K65" i="1"/>
  <c r="K59" i="1"/>
  <c r="K89" i="1"/>
  <c r="K56" i="1"/>
  <c r="K88" i="1"/>
  <c r="D5" i="1"/>
  <c r="N5" i="1" s="1"/>
  <c r="K28" i="1"/>
  <c r="K34" i="1"/>
  <c r="K26" i="1"/>
  <c r="K25" i="1"/>
  <c r="K37" i="1"/>
  <c r="K64" i="1"/>
  <c r="K35" i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73" i="1" l="1"/>
  <c r="H73" i="1" s="1"/>
  <c r="J73" i="1" s="1"/>
  <c r="M86" i="1" l="1"/>
  <c r="H86" i="1" s="1"/>
  <c r="J86" i="1" s="1"/>
  <c r="M85" i="1"/>
  <c r="H85" i="1" s="1"/>
  <c r="J85" i="1" s="1"/>
  <c r="M84" i="1"/>
  <c r="H84" i="1" s="1"/>
  <c r="J84" i="1" s="1"/>
  <c r="M83" i="1"/>
  <c r="H83" i="1" s="1"/>
  <c r="J83" i="1" s="1"/>
  <c r="M82" i="1"/>
  <c r="H82" i="1" s="1"/>
  <c r="J82" i="1" s="1"/>
  <c r="M81" i="1"/>
  <c r="H81" i="1" s="1"/>
  <c r="J81" i="1" s="1"/>
  <c r="M80" i="1"/>
  <c r="H80" i="1" s="1"/>
  <c r="J80" i="1" s="1"/>
  <c r="M79" i="1"/>
  <c r="H79" i="1" s="1"/>
  <c r="J79" i="1" s="1"/>
  <c r="M32" i="1" l="1"/>
  <c r="H32" i="1" s="1"/>
  <c r="J32" i="1" s="1"/>
  <c r="M40" i="1"/>
  <c r="H40" i="1" s="1"/>
  <c r="J40" i="1" s="1"/>
  <c r="M19" i="1"/>
  <c r="H19" i="1" s="1"/>
  <c r="J19" i="1" s="1"/>
  <c r="M53" i="1"/>
  <c r="H53" i="1" s="1"/>
  <c r="J53" i="1" s="1"/>
  <c r="M44" i="1"/>
  <c r="H44" i="1" s="1"/>
  <c r="J44" i="1" s="1"/>
  <c r="M16" i="1"/>
  <c r="H16" i="1" s="1"/>
  <c r="J16" i="1" s="1"/>
  <c r="M13" i="1"/>
  <c r="H13" i="1" s="1"/>
  <c r="J13" i="1" s="1"/>
  <c r="M23" i="1"/>
  <c r="H23" i="1" s="1"/>
  <c r="J23" i="1" s="1"/>
  <c r="M41" i="1"/>
  <c r="H41" i="1" s="1"/>
  <c r="J41" i="1" s="1"/>
  <c r="M10" i="1"/>
  <c r="H10" i="1" s="1"/>
  <c r="J10" i="1" s="1"/>
  <c r="M17" i="1"/>
  <c r="H17" i="1" s="1"/>
  <c r="J17" i="1" s="1"/>
  <c r="M51" i="1"/>
  <c r="H51" i="1" s="1"/>
  <c r="J51" i="1" s="1"/>
  <c r="M50" i="1"/>
  <c r="H50" i="1" s="1"/>
  <c r="J50" i="1" s="1"/>
  <c r="M30" i="1"/>
  <c r="H30" i="1" s="1"/>
  <c r="J30" i="1" s="1"/>
  <c r="M8" i="1"/>
  <c r="H8" i="1" s="1"/>
  <c r="J8" i="1" s="1"/>
  <c r="M6" i="1"/>
  <c r="H6" i="1" s="1"/>
  <c r="J6" i="1" s="1"/>
  <c r="M52" i="1"/>
  <c r="H52" i="1" s="1"/>
  <c r="J52" i="1" s="1"/>
  <c r="M15" i="1"/>
  <c r="H15" i="1" s="1"/>
  <c r="J15" i="1" s="1"/>
  <c r="M22" i="1"/>
  <c r="H22" i="1" s="1"/>
  <c r="J22" i="1" s="1"/>
  <c r="M42" i="1"/>
  <c r="H42" i="1" s="1"/>
  <c r="J42" i="1" s="1"/>
  <c r="M21" i="1"/>
  <c r="H21" i="1" s="1"/>
  <c r="J21" i="1" s="1"/>
  <c r="M18" i="1"/>
  <c r="H18" i="1" s="1"/>
  <c r="J18" i="1" s="1"/>
  <c r="M5" i="1"/>
  <c r="H5" i="1" s="1"/>
  <c r="J5" i="1" s="1"/>
  <c r="M14" i="1"/>
  <c r="H14" i="1" s="1"/>
  <c r="J14" i="1" s="1"/>
  <c r="M49" i="1"/>
  <c r="H49" i="1" s="1"/>
  <c r="J49" i="1" s="1"/>
  <c r="M46" i="1"/>
  <c r="H46" i="1" s="1"/>
  <c r="J46" i="1" s="1"/>
  <c r="M48" i="1"/>
  <c r="H48" i="1" s="1"/>
  <c r="J48" i="1" s="1"/>
  <c r="M12" i="1"/>
  <c r="H12" i="1" s="1"/>
  <c r="J12" i="1" s="1"/>
  <c r="M20" i="1"/>
  <c r="H20" i="1" s="1"/>
  <c r="J20" i="1" s="1"/>
  <c r="M39" i="1"/>
  <c r="H39" i="1" s="1"/>
  <c r="J39" i="1" s="1"/>
  <c r="M7" i="1"/>
  <c r="H7" i="1" s="1"/>
  <c r="J7" i="1" s="1"/>
  <c r="M31" i="1"/>
  <c r="H31" i="1" s="1"/>
  <c r="J31" i="1" s="1"/>
  <c r="M54" i="1" l="1"/>
  <c r="H54" i="1" s="1"/>
  <c r="J54" i="1" s="1"/>
  <c r="M89" i="1" l="1"/>
  <c r="H89" i="1" s="1"/>
  <c r="J89" i="1" s="1"/>
  <c r="M34" i="1"/>
  <c r="H34" i="1" s="1"/>
  <c r="J34" i="1" s="1"/>
  <c r="M25" i="1"/>
  <c r="H25" i="1" s="1"/>
  <c r="J25" i="1" s="1"/>
  <c r="M37" i="1"/>
  <c r="H37" i="1" s="1"/>
  <c r="J37" i="1" s="1"/>
  <c r="M28" i="1"/>
  <c r="H28" i="1" s="1"/>
  <c r="J28" i="1" s="1"/>
  <c r="M63" i="1"/>
  <c r="H63" i="1" s="1"/>
  <c r="J63" i="1" s="1"/>
  <c r="M56" i="1"/>
  <c r="H56" i="1" s="1"/>
  <c r="J56" i="1" s="1"/>
  <c r="M26" i="1"/>
  <c r="H26" i="1" s="1"/>
  <c r="J26" i="1" s="1"/>
  <c r="M64" i="1"/>
  <c r="H64" i="1" s="1"/>
  <c r="J64" i="1" s="1"/>
  <c r="M65" i="1"/>
  <c r="H65" i="1" s="1"/>
  <c r="J65" i="1" s="1"/>
  <c r="M88" i="1"/>
  <c r="H88" i="1" s="1"/>
  <c r="J88" i="1" s="1"/>
  <c r="M35" i="1"/>
  <c r="H35" i="1" s="1"/>
  <c r="J35" i="1" s="1"/>
  <c r="M57" i="1"/>
  <c r="H57" i="1" s="1"/>
  <c r="J57" i="1" s="1"/>
  <c r="M59" i="1"/>
  <c r="H59" i="1" s="1"/>
  <c r="J59" i="1" s="1"/>
  <c r="M27" i="1"/>
  <c r="H27" i="1" s="1"/>
  <c r="J27" i="1" s="1"/>
  <c r="M58" i="1" l="1"/>
  <c r="H58" i="1" s="1"/>
  <c r="J58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<sst xmlns="http://schemas.openxmlformats.org/spreadsheetml/2006/main" count="108" uniqueCount="108">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</sst>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12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10" fontId="9" fillId="0" borderId="7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-0.15983973866987608</v>
          </cell>
          <cell r="H5" t="str">
            <v>0.41</v>
          </cell>
          <cell r="I5" t="str">
            <v>OVERPRICED</v>
          </cell>
          <cell r="J5">
            <v>-11.57062607497199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-3.1494462727646555E-2</v>
          </cell>
          <cell r="O5">
            <v>0.39708727028166491</v>
          </cell>
          <cell r="P5">
            <v>-6.298892545529311E-2</v>
          </cell>
          <cell r="Q5">
            <v>0.38417454056332978</v>
          </cell>
          <cell r="R5">
            <v>-0.12597785091058644</v>
          </cell>
          <cell r="S5">
            <v>0.35834908112665953</v>
          </cell>
          <cell r="T5">
            <v>-0.25195570182117288</v>
          </cell>
          <cell r="U5">
            <v>0.30669816225331908</v>
          </cell>
          <cell r="V5">
            <v>-0.62988925455293199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>
            <v>44.8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3.238905894082058E-2</v>
          </cell>
          <cell r="H10" t="str">
            <v>2.34</v>
          </cell>
          <cell r="I10" t="str">
            <v>FAIRLY PRICED</v>
          </cell>
          <cell r="J10">
            <v>4.882990329240612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5.7083077885519806E-2</v>
          </cell>
          <cell r="O10">
            <v>2.4735744022521162</v>
          </cell>
          <cell r="P10">
            <v>0.11416615577103961</v>
          </cell>
          <cell r="Q10">
            <v>2.6071488045042326</v>
          </cell>
          <cell r="R10">
            <v>0.22833231154207922</v>
          </cell>
          <cell r="S10">
            <v>2.8742976090084653</v>
          </cell>
          <cell r="T10">
            <v>0.45666462308415823</v>
          </cell>
          <cell r="U10">
            <v>3.4085952180169299</v>
          </cell>
          <cell r="V10">
            <v>1.1416615577103957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0.25033131396918434</v>
          </cell>
          <cell r="H12" t="str">
            <v>6.00</v>
          </cell>
          <cell r="I12" t="str">
            <v>UNDERPRICED</v>
          </cell>
          <cell r="J12">
            <v>2.1372787582489843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0.15750918045729034</v>
          </cell>
          <cell r="O12">
            <v>6.9450550827437425</v>
          </cell>
          <cell r="P12">
            <v>0.31501836091458069</v>
          </cell>
          <cell r="Q12">
            <v>7.8901101654874841</v>
          </cell>
          <cell r="R12">
            <v>0.63003672182916137</v>
          </cell>
          <cell r="S12">
            <v>9.7802203309749682</v>
          </cell>
          <cell r="T12">
            <v>1.2600734436583227</v>
          </cell>
          <cell r="U12">
            <v>13.560440661949936</v>
          </cell>
          <cell r="V12">
            <v>3.1501836091458069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0.16497893909376943</v>
          </cell>
          <cell r="H13" t="str">
            <v>7.00</v>
          </cell>
          <cell r="I13" t="str">
            <v>UNDERPRICED</v>
          </cell>
          <cell r="J13">
            <v>3.4315298302341679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0.1181794673969796</v>
          </cell>
          <cell r="O13">
            <v>7.8272562717788574</v>
          </cell>
          <cell r="P13">
            <v>0.23635893479395897</v>
          </cell>
          <cell r="Q13">
            <v>8.654512543557713</v>
          </cell>
          <cell r="R13">
            <v>0.47271786958791795</v>
          </cell>
          <cell r="S13">
            <v>10.309025087115426</v>
          </cell>
          <cell r="T13">
            <v>0.94543573917583612</v>
          </cell>
          <cell r="U13">
            <v>13.618050174230852</v>
          </cell>
          <cell r="V13">
            <v>2.3635893479395902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0.23047197524646501</v>
          </cell>
          <cell r="H14" t="str">
            <v>4.65</v>
          </cell>
          <cell r="I14" t="str">
            <v>UNDERPRICED</v>
          </cell>
          <cell r="J14">
            <v>2.721249838912013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0.14835815103752137</v>
          </cell>
          <cell r="O14">
            <v>5.3398654023244747</v>
          </cell>
          <cell r="P14">
            <v>0.29671630207504274</v>
          </cell>
          <cell r="Q14">
            <v>6.0297308046489491</v>
          </cell>
          <cell r="R14">
            <v>0.59343260415008547</v>
          </cell>
          <cell r="S14">
            <v>7.4094616092978978</v>
          </cell>
          <cell r="T14">
            <v>1.1868652083001709</v>
          </cell>
          <cell r="U14">
            <v>10.168923218595795</v>
          </cell>
          <cell r="V14">
            <v>2.9671630207504274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0.51455185283109939</v>
          </cell>
          <cell r="H15" t="str">
            <v>1.53</v>
          </cell>
          <cell r="I15" t="str">
            <v>UNDERPRICED</v>
          </cell>
          <cell r="J15">
            <v>2.0587594389259407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0.27925995767055656</v>
          </cell>
          <cell r="O15">
            <v>1.9572677352359515</v>
          </cell>
          <cell r="P15">
            <v>0.55851991534111334</v>
          </cell>
          <cell r="Q15">
            <v>2.3845354704719033</v>
          </cell>
          <cell r="R15">
            <v>1.1170398306822262</v>
          </cell>
          <cell r="S15">
            <v>3.2390709409438063</v>
          </cell>
          <cell r="T15">
            <v>2.2340796613644529</v>
          </cell>
          <cell r="U15">
            <v>4.9481418818876133</v>
          </cell>
          <cell r="V15">
            <v>5.585199153411132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0.3849533037807964</v>
          </cell>
          <cell r="H16" t="str">
            <v>1.47</v>
          </cell>
          <cell r="I16" t="str">
            <v>UNDERPRICED</v>
          </cell>
          <cell r="J16">
            <v>2.1439810369936985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0.2195419503553413</v>
          </cell>
          <cell r="O16">
            <v>1.7927266670223516</v>
          </cell>
          <cell r="P16">
            <v>0.43908390071068237</v>
          </cell>
          <cell r="Q16">
            <v>2.115453334044703</v>
          </cell>
          <cell r="R16">
            <v>0.87816780142136497</v>
          </cell>
          <cell r="S16">
            <v>2.7609066680894063</v>
          </cell>
          <cell r="T16">
            <v>1.7563356028427295</v>
          </cell>
          <cell r="U16">
            <v>4.051813336178812</v>
          </cell>
          <cell r="V16">
            <v>4.3908390071068242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-3.8610456558741735E-2</v>
          </cell>
          <cell r="H17" t="str">
            <v>25.95</v>
          </cell>
          <cell r="I17" t="str">
            <v>FAIRLY PRICED</v>
          </cell>
          <cell r="J17">
            <v>4.8567390036951359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2.4367051224342351E-2</v>
          </cell>
          <cell r="O17">
            <v>26.582324979271682</v>
          </cell>
          <cell r="P17">
            <v>4.8734102448684924E-2</v>
          </cell>
          <cell r="Q17">
            <v>27.214649958543372</v>
          </cell>
          <cell r="R17">
            <v>9.7468204897369626E-2</v>
          </cell>
          <cell r="S17">
            <v>28.479299917086742</v>
          </cell>
          <cell r="T17">
            <v>0.19493640979473947</v>
          </cell>
          <cell r="U17">
            <v>31.008599834173488</v>
          </cell>
          <cell r="V17">
            <v>0.48734102448684857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-5.2339216736323243E-3</v>
          </cell>
          <cell r="H19" t="str">
            <v>2.35</v>
          </cell>
          <cell r="I19" t="str">
            <v>FAIRLY PRICED</v>
          </cell>
          <cell r="J19">
            <v>6.0501634703710332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3.9746699908926653E-2</v>
          </cell>
          <cell r="O19">
            <v>2.4434047447859779</v>
          </cell>
          <cell r="P19">
            <v>7.9493399817853083E-2</v>
          </cell>
          <cell r="Q19">
            <v>2.5368094895719548</v>
          </cell>
          <cell r="R19">
            <v>0.15898679963570639</v>
          </cell>
          <cell r="S19">
            <v>2.72361897914391</v>
          </cell>
          <cell r="T19">
            <v>0.31797359927141255</v>
          </cell>
          <cell r="U19">
            <v>3.0972379582878196</v>
          </cell>
          <cell r="V19">
            <v>0.7949339981785315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0.2384806454749871</v>
          </cell>
          <cell r="H20" t="str">
            <v>5.55</v>
          </cell>
          <cell r="I20" t="str">
            <v>UNDERPRICED</v>
          </cell>
          <cell r="J20">
            <v>2.2057126788489465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0.15204848423026718</v>
          </cell>
          <cell r="O20">
            <v>6.3938690874779827</v>
          </cell>
          <cell r="P20">
            <v>0.30409696846053436</v>
          </cell>
          <cell r="Q20">
            <v>7.2377381749559655</v>
          </cell>
          <cell r="R20">
            <v>0.60819393692106849</v>
          </cell>
          <cell r="S20">
            <v>8.9254763499119303</v>
          </cell>
          <cell r="T20">
            <v>1.2163878738421374</v>
          </cell>
          <cell r="U20">
            <v>12.300952699823862</v>
          </cell>
          <cell r="V20">
            <v>3.0409696846053436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-5.1454756816861402E-2</v>
          </cell>
          <cell r="H21" t="str">
            <v>6.80</v>
          </cell>
          <cell r="I21" t="str">
            <v>OVERPRICED</v>
          </cell>
          <cell r="J21">
            <v>8.2572372016518187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1.8448497178837675E-2</v>
          </cell>
          <cell r="O21">
            <v>6.9254497808160957</v>
          </cell>
          <cell r="P21">
            <v>3.689699435767535E-2</v>
          </cell>
          <cell r="Q21">
            <v>7.0508995616321926</v>
          </cell>
          <cell r="R21">
            <v>7.37939887153507E-2</v>
          </cell>
          <cell r="S21">
            <v>7.3017991232643844</v>
          </cell>
          <cell r="T21">
            <v>0.14758797743070162</v>
          </cell>
          <cell r="U21">
            <v>7.8035982465287708</v>
          </cell>
          <cell r="V21">
            <v>0.36896994357675394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4.6036488977324333E-2</v>
          </cell>
          <cell r="H22" t="str">
            <v>0.58</v>
          </cell>
          <cell r="I22" t="str">
            <v>FAIRLY PRICED</v>
          </cell>
          <cell r="J22">
            <v>6.7267324409762912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6.3371707910517161E-2</v>
          </cell>
          <cell r="O22">
            <v>0.61675559058809992</v>
          </cell>
          <cell r="P22">
            <v>0.1267434158210341</v>
          </cell>
          <cell r="Q22">
            <v>0.65351118117619977</v>
          </cell>
          <cell r="R22">
            <v>0.2534868316420682</v>
          </cell>
          <cell r="S22">
            <v>0.72702236235239948</v>
          </cell>
          <cell r="T22">
            <v>0.50697366328413662</v>
          </cell>
          <cell r="U22">
            <v>0.87404472470479921</v>
          </cell>
          <cell r="V22">
            <v>1.2674341582103414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0.10557474597225136</v>
          </cell>
          <cell r="H23" t="str">
            <v>16.20</v>
          </cell>
          <cell r="I23" t="str">
            <v>UNDERPRICED</v>
          </cell>
          <cell r="J23">
            <v>2.8707985282706368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9.0806475450840196E-2</v>
          </cell>
          <cell r="O23">
            <v>17.671064902303609</v>
          </cell>
          <cell r="P23">
            <v>0.18161295090168039</v>
          </cell>
          <cell r="Q23">
            <v>19.142129804607222</v>
          </cell>
          <cell r="R23">
            <v>0.36322590180336078</v>
          </cell>
          <cell r="S23">
            <v>22.084259609214445</v>
          </cell>
          <cell r="T23">
            <v>0.72645180360672179</v>
          </cell>
          <cell r="U23">
            <v>27.968519218428892</v>
          </cell>
          <cell r="V23">
            <v>1.8161295090168044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-9.691496353503011E-2</v>
          </cell>
          <cell r="H26" t="str">
            <v>41.40</v>
          </cell>
          <cell r="I26" t="str">
            <v>OVERPRICED</v>
          </cell>
          <cell r="J26">
            <v>16.514724659222519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-2.4992138660835383E-3</v>
          </cell>
          <cell r="O26">
            <v>41.296532545944139</v>
          </cell>
          <cell r="P26">
            <v>-4.9984277321671877E-3</v>
          </cell>
          <cell r="Q26">
            <v>41.193065091888279</v>
          </cell>
          <cell r="R26">
            <v>-9.9968554643344865E-3</v>
          </cell>
          <cell r="S26">
            <v>40.986130183776552</v>
          </cell>
          <cell r="T26">
            <v>-1.9993710928668751E-2</v>
          </cell>
          <cell r="U26">
            <v>40.572260367553113</v>
          </cell>
          <cell r="V26">
            <v>-4.9984277321671766E-2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-5.0798320833275803E-2</v>
          </cell>
          <cell r="H30" t="str">
            <v>13.25</v>
          </cell>
          <cell r="I30" t="str">
            <v>OVERPRICED</v>
          </cell>
          <cell r="J30">
            <v>54.540657119701429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1.8750977794222745E-2</v>
          </cell>
          <cell r="O30">
            <v>13.498450455773451</v>
          </cell>
          <cell r="P30">
            <v>3.7501955588445268E-2</v>
          </cell>
          <cell r="Q30">
            <v>13.7469009115469</v>
          </cell>
          <cell r="R30">
            <v>7.5003911176890758E-2</v>
          </cell>
          <cell r="S30">
            <v>14.243801823093802</v>
          </cell>
          <cell r="T30">
            <v>0.15000782235378129</v>
          </cell>
          <cell r="U30">
            <v>15.237603646187603</v>
          </cell>
          <cell r="V30">
            <v>0.37501955588445335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-0.12426225269659115</v>
          </cell>
          <cell r="H31" t="str">
            <v>165.00</v>
          </cell>
          <cell r="I31" t="str">
            <v>OVERPRICED</v>
          </cell>
          <cell r="J31">
            <v>10.689624478716464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-1.510063283388019E-2</v>
          </cell>
          <cell r="O31">
            <v>162.50839558240978</v>
          </cell>
          <cell r="P31">
            <v>-3.0201265667760491E-2</v>
          </cell>
          <cell r="Q31">
            <v>160.01679116481952</v>
          </cell>
          <cell r="R31">
            <v>-6.0402531335520981E-2</v>
          </cell>
          <cell r="S31">
            <v>155.03358232963905</v>
          </cell>
          <cell r="T31">
            <v>-0.12080506267104207</v>
          </cell>
          <cell r="U31">
            <v>145.06716465927806</v>
          </cell>
          <cell r="V31">
            <v>-0.3020126566776048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-0.12848759463323672</v>
          </cell>
          <cell r="H32" t="str">
            <v>14.60</v>
          </cell>
          <cell r="I32" t="str">
            <v>OVERPRICED</v>
          </cell>
          <cell r="J32">
            <v>17.826704929419087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-1.704763766171935E-2</v>
          </cell>
          <cell r="O32">
            <v>14.351104490138898</v>
          </cell>
          <cell r="P32">
            <v>-3.4095275323438701E-2</v>
          </cell>
          <cell r="Q32">
            <v>14.102208980277794</v>
          </cell>
          <cell r="R32">
            <v>-6.8190550646877512E-2</v>
          </cell>
          <cell r="S32">
            <v>13.604417960555589</v>
          </cell>
          <cell r="T32">
            <v>-0.13638110129375502</v>
          </cell>
          <cell r="U32">
            <v>12.608835921111176</v>
          </cell>
          <cell r="V32">
            <v>-0.34095275323438745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-9.5646279452053177E-3</v>
          </cell>
          <cell r="H34" t="str">
            <v>6.85</v>
          </cell>
          <cell r="I34" t="str">
            <v>FAIRLY PRICED</v>
          </cell>
          <cell r="J34">
            <v>6.4336651109540144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3.7751144011881177E-2</v>
          </cell>
          <cell r="O34">
            <v>7.1085953364813861</v>
          </cell>
          <cell r="P34">
            <v>7.5502288023762576E-2</v>
          </cell>
          <cell r="Q34">
            <v>7.3671906729627734</v>
          </cell>
          <cell r="R34">
            <v>0.15100457604752515</v>
          </cell>
          <cell r="S34">
            <v>7.8843813459255472</v>
          </cell>
          <cell r="T34">
            <v>0.3020091520950503</v>
          </cell>
          <cell r="U34">
            <v>8.9187626918510947</v>
          </cell>
          <cell r="V34">
            <v>0.75502288023762554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-3.5806012076750784E-2</v>
          </cell>
          <cell r="H37" t="str">
            <v>4.71</v>
          </cell>
          <cell r="I37" t="str">
            <v>FAIRLY PRICED</v>
          </cell>
          <cell r="J37">
            <v>5.5355062542049236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2.565931751372541E-2</v>
          </cell>
          <cell r="O37">
            <v>4.830855385489647</v>
          </cell>
          <cell r="P37">
            <v>5.1318635027450821E-2</v>
          </cell>
          <cell r="Q37">
            <v>4.9517107709792931</v>
          </cell>
          <cell r="R37">
            <v>0.10263727005490142</v>
          </cell>
          <cell r="S37">
            <v>5.1934215419585854</v>
          </cell>
          <cell r="T37">
            <v>0.20527454010980306</v>
          </cell>
          <cell r="U37">
            <v>5.6768430839171726</v>
          </cell>
          <cell r="V37">
            <v>0.51318635027450754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0.15448487855665358</v>
          </cell>
          <cell r="H40" t="str">
            <v>0.84</v>
          </cell>
          <cell r="I40" t="str">
            <v>UNDERPRICED</v>
          </cell>
          <cell r="J40">
            <v>4.3153989061553952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0.11334388560602471</v>
          </cell>
          <cell r="O40">
            <v>0.93520886390906077</v>
          </cell>
          <cell r="P40">
            <v>0.22668777121204964</v>
          </cell>
          <cell r="Q40">
            <v>1.0304177278181217</v>
          </cell>
          <cell r="R40">
            <v>0.45337554242409928</v>
          </cell>
          <cell r="S40">
            <v>1.2208354556362433</v>
          </cell>
          <cell r="T40">
            <v>0.90675108484819855</v>
          </cell>
          <cell r="U40">
            <v>1.6016709112724867</v>
          </cell>
          <cell r="V40">
            <v>2.2668777121204959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0.37909383159741594</v>
          </cell>
          <cell r="H41" t="str">
            <v>4.95</v>
          </cell>
          <cell r="I41" t="str">
            <v>UNDERPRICED</v>
          </cell>
          <cell r="J41">
            <v>2.7740417626244245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0.21684195097051329</v>
          </cell>
          <cell r="O41">
            <v>6.0233676573040409</v>
          </cell>
          <cell r="P41">
            <v>0.43368390194102657</v>
          </cell>
          <cell r="Q41">
            <v>7.0967353146080816</v>
          </cell>
          <cell r="R41">
            <v>0.86736780388205315</v>
          </cell>
          <cell r="S41">
            <v>9.2434706292161639</v>
          </cell>
          <cell r="T41">
            <v>1.7347356077641063</v>
          </cell>
          <cell r="U41">
            <v>13.536941258432327</v>
          </cell>
          <cell r="V41">
            <v>4.3368390194102648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-0.13040453396138196</v>
          </cell>
          <cell r="H48" t="str">
            <v>10.30</v>
          </cell>
          <cell r="I48" t="str">
            <v>OVERPRICED</v>
          </cell>
          <cell r="J48">
            <v>26.967350576428423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-1.7930948452309803E-2</v>
          </cell>
          <cell r="O48">
            <v>10.115311230941209</v>
          </cell>
          <cell r="P48">
            <v>-3.5861896904619717E-2</v>
          </cell>
          <cell r="Q48">
            <v>9.9306224618824182</v>
          </cell>
          <cell r="R48">
            <v>-7.1723793809239544E-2</v>
          </cell>
          <cell r="S48">
            <v>9.5612449237648338</v>
          </cell>
          <cell r="T48">
            <v>-0.14344758761847887</v>
          </cell>
          <cell r="U48">
            <v>8.8224898475296687</v>
          </cell>
          <cell r="V48">
            <v>-0.35861896904619694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-0.17681871890141498</v>
          </cell>
          <cell r="H49" t="str">
            <v>20.50</v>
          </cell>
          <cell r="I49" t="str">
            <v>OVERPRICED</v>
          </cell>
          <cell r="J49">
            <v>834.59221737112989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-3.9318245270755003E-2</v>
          </cell>
          <cell r="O49">
            <v>19.693975971949524</v>
          </cell>
          <cell r="P49">
            <v>-7.8636490541510118E-2</v>
          </cell>
          <cell r="Q49">
            <v>18.887951943899044</v>
          </cell>
          <cell r="R49">
            <v>-0.15727298108302001</v>
          </cell>
          <cell r="S49">
            <v>17.275903887798091</v>
          </cell>
          <cell r="T49">
            <v>-0.31454596216604003</v>
          </cell>
          <cell r="U49">
            <v>14.051807775596179</v>
          </cell>
          <cell r="V49">
            <v>-0.78636490541509985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-1.7243439119251545E-2</v>
          </cell>
          <cell r="H50" t="str">
            <v>9.55</v>
          </cell>
          <cell r="I50" t="str">
            <v>FAIRLY PRICED</v>
          </cell>
          <cell r="J50">
            <v>4.6963555051154726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3.42128073157979E-2</v>
          </cell>
          <cell r="O50">
            <v>9.8767323098658704</v>
          </cell>
          <cell r="P50">
            <v>6.8425614631595799E-2</v>
          </cell>
          <cell r="Q50">
            <v>10.20346461973174</v>
          </cell>
          <cell r="R50">
            <v>0.1368512292631916</v>
          </cell>
          <cell r="S50">
            <v>10.856929239463481</v>
          </cell>
          <cell r="T50">
            <v>0.2737024585263832</v>
          </cell>
          <cell r="U50">
            <v>12.16385847892696</v>
          </cell>
          <cell r="V50">
            <v>0.68425614631595777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0.45704904414458802</v>
          </cell>
          <cell r="H52" t="str">
            <v>0.95</v>
          </cell>
          <cell r="I52" t="str">
            <v>UNDERPRICED</v>
          </cell>
          <cell r="J52">
            <v>4.6746702391755353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0.25276310894076381</v>
          </cell>
          <cell r="O52">
            <v>1.1901249534937255</v>
          </cell>
          <cell r="P52">
            <v>0.50552621788152763</v>
          </cell>
          <cell r="Q52">
            <v>1.4302499069874512</v>
          </cell>
          <cell r="R52">
            <v>1.0110524357630553</v>
          </cell>
          <cell r="S52">
            <v>1.9104998139749023</v>
          </cell>
          <cell r="T52">
            <v>2.0221048715261101</v>
          </cell>
          <cell r="U52">
            <v>2.8709996279498045</v>
          </cell>
          <cell r="V52">
            <v>5.0552621788152745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-1.983391696084098E-2</v>
          </cell>
          <cell r="H59" t="str">
            <v>2.05</v>
          </cell>
          <cell r="I59" t="str">
            <v>FAIRLY PRICED</v>
          </cell>
          <cell r="J59">
            <v>11.013656457959927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3.3019135196568516E-2</v>
          </cell>
          <cell r="O59">
            <v>2.1176892271529653</v>
          </cell>
          <cell r="P59">
            <v>6.6038270393136811E-2</v>
          </cell>
          <cell r="Q59">
            <v>2.1853784543059303</v>
          </cell>
          <cell r="R59">
            <v>0.13207654078627362</v>
          </cell>
          <cell r="S59">
            <v>2.3207569086118607</v>
          </cell>
          <cell r="T59">
            <v>0.26415308157254724</v>
          </cell>
          <cell r="U59">
            <v>2.5915138172237215</v>
          </cell>
          <cell r="V59">
            <v>0.66038270393136811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-0.24318096322957933</v>
          </cell>
          <cell r="H60" t="str">
            <v>0.55</v>
          </cell>
          <cell r="I60" t="str">
            <v>OVERPRICED</v>
          </cell>
          <cell r="J60">
            <v>-4.8552900813718347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-3.1818181818181968E-2</v>
          </cell>
          <cell r="O60">
            <v>0.53249999999999997</v>
          </cell>
          <cell r="P60">
            <v>-6.3636363636363713E-2</v>
          </cell>
          <cell r="Q60">
            <v>0.51500000000000001</v>
          </cell>
          <cell r="R60">
            <v>-0.12727272727272732</v>
          </cell>
          <cell r="S60">
            <v>0.48000000000000004</v>
          </cell>
          <cell r="T60">
            <v>-0.25454545454545463</v>
          </cell>
          <cell r="U60">
            <v>0.41</v>
          </cell>
          <cell r="V60">
            <v>-0.63636363636363635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-5.6737628094910918E-2</v>
          </cell>
          <cell r="H66" t="str">
            <v>5.57</v>
          </cell>
          <cell r="I66" t="str">
            <v>OVERPRICED</v>
          </cell>
          <cell r="J66">
            <v>9.0768862778817674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1.6014191023871138E-2</v>
          </cell>
          <cell r="O66">
            <v>5.6591990440029623</v>
          </cell>
          <cell r="P66">
            <v>3.2028382047742054E-2</v>
          </cell>
          <cell r="Q66">
            <v>5.7483980880059233</v>
          </cell>
          <cell r="R66">
            <v>6.4056764095484109E-2</v>
          </cell>
          <cell r="S66">
            <v>5.9267961760118464</v>
          </cell>
          <cell r="T66">
            <v>0.12811352819096822</v>
          </cell>
          <cell r="U66">
            <v>6.2835923520236934</v>
          </cell>
          <cell r="V66">
            <v>0.32028382047742054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-4.9509857486406905E-2</v>
          </cell>
          <cell r="H67" t="str">
            <v>59.75</v>
          </cell>
          <cell r="I67" t="str">
            <v>FAIRLY PRICED</v>
          </cell>
          <cell r="J67">
            <v>6.9213448842010683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1.9344691721867369E-2</v>
          </cell>
          <cell r="O67">
            <v>60.905845330381574</v>
          </cell>
          <cell r="P67">
            <v>3.8689383443734737E-2</v>
          </cell>
          <cell r="Q67">
            <v>62.061690660763148</v>
          </cell>
          <cell r="R67">
            <v>7.7378766887469252E-2</v>
          </cell>
          <cell r="S67">
            <v>64.373381321526281</v>
          </cell>
          <cell r="T67">
            <v>0.1547575337749385</v>
          </cell>
          <cell r="U67">
            <v>68.996762643052577</v>
          </cell>
          <cell r="V67">
            <v>0.38689383443734648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0.59036217358886245</v>
          </cell>
          <cell r="H70" t="str">
            <v>0.63</v>
          </cell>
          <cell r="I70" t="str">
            <v>UNDERPRICED</v>
          </cell>
          <cell r="J70">
            <v>0.93057595378567726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0.31419276612216729</v>
          </cell>
          <cell r="O70">
            <v>0.82794144265696534</v>
          </cell>
          <cell r="P70">
            <v>0.62838553224433502</v>
          </cell>
          <cell r="Q70">
            <v>1.025882885313931</v>
          </cell>
          <cell r="R70">
            <v>1.2567710644886696</v>
          </cell>
          <cell r="S70">
            <v>1.4217657706278619</v>
          </cell>
          <cell r="T70">
            <v>2.5135421289773388</v>
          </cell>
          <cell r="U70">
            <v>2.2135315412557235</v>
          </cell>
          <cell r="V70">
            <v>6.2838553224433475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0.21137478508734081</v>
          </cell>
          <cell r="H72" t="str">
            <v>0.36</v>
          </cell>
          <cell r="I72" t="str">
            <v>UNDERPRICED</v>
          </cell>
          <cell r="J72">
            <v>2.9202528805053016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0.13955831377097927</v>
          </cell>
          <cell r="O72">
            <v>0.41024099295755251</v>
          </cell>
          <cell r="P72">
            <v>0.27911662754195854</v>
          </cell>
          <cell r="Q72">
            <v>0.46048198591510503</v>
          </cell>
          <cell r="R72">
            <v>0.5582332550839173</v>
          </cell>
          <cell r="S72">
            <v>0.56096397183021018</v>
          </cell>
          <cell r="T72">
            <v>1.1164665101678346</v>
          </cell>
          <cell r="U72">
            <v>0.76192794366042038</v>
          </cell>
          <cell r="V72">
            <v>2.7911662754195863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0.18307202137655251</v>
          </cell>
          <cell r="H73" t="str">
            <v>0.52</v>
          </cell>
          <cell r="I73" t="str">
            <v>UNDERPRICED</v>
          </cell>
          <cell r="J73">
            <v>4.182061423542863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0.12651661953360294</v>
          </cell>
          <cell r="O73">
            <v>0.5857886421574735</v>
          </cell>
          <cell r="P73">
            <v>0.25303323906720587</v>
          </cell>
          <cell r="Q73">
            <v>0.6515772843149471</v>
          </cell>
          <cell r="R73">
            <v>0.50606647813441197</v>
          </cell>
          <cell r="S73">
            <v>0.7831545686298943</v>
          </cell>
          <cell r="T73">
            <v>1.0121329562688239</v>
          </cell>
          <cell r="U73">
            <v>1.0463091372597886</v>
          </cell>
          <cell r="V73">
            <v>2.5303323906720596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7.1444079288878498E-2</v>
          </cell>
          <cell r="H74" t="str">
            <v>1.80</v>
          </cell>
          <cell r="I74" t="str">
            <v>UNDERPRICED</v>
          </cell>
          <cell r="J74">
            <v>9.0909679135620607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7.5079328676382673E-2</v>
          </cell>
          <cell r="O74">
            <v>1.9351427916174888</v>
          </cell>
          <cell r="P74">
            <v>0.15015865735276557</v>
          </cell>
          <cell r="Q74">
            <v>2.0702855832349782</v>
          </cell>
          <cell r="R74">
            <v>0.30031731470553091</v>
          </cell>
          <cell r="S74">
            <v>2.3405711664699558</v>
          </cell>
          <cell r="T74">
            <v>0.60063462941106183</v>
          </cell>
          <cell r="U74">
            <v>2.8811423329399113</v>
          </cell>
          <cell r="V74">
            <v>1.5015865735276548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0.37972615928575548</v>
          </cell>
          <cell r="H75" t="str">
            <v>0.22</v>
          </cell>
          <cell r="I75" t="str">
            <v>UNDERPRICED</v>
          </cell>
          <cell r="J75">
            <v>1.3920135266402875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0.21713332267023233</v>
          </cell>
          <cell r="O75">
            <v>0.26776933098745109</v>
          </cell>
          <cell r="P75">
            <v>0.434266645340464</v>
          </cell>
          <cell r="Q75">
            <v>0.3155386619749021</v>
          </cell>
          <cell r="R75">
            <v>0.86853329068092799</v>
          </cell>
          <cell r="S75">
            <v>0.41107732394980417</v>
          </cell>
          <cell r="T75">
            <v>1.7370665813618564</v>
          </cell>
          <cell r="U75">
            <v>0.60215464789960838</v>
          </cell>
          <cell r="V75">
            <v>4.3426664534046404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-3.5251895519967144E-2</v>
          </cell>
          <cell r="H76" t="str">
            <v>2.01</v>
          </cell>
          <cell r="I76" t="str">
            <v>FAIRLY PRICED</v>
          </cell>
          <cell r="J76">
            <v>5.6004357713241948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2.5914650129977401E-2</v>
          </cell>
          <cell r="O76">
            <v>2.0620884467612544</v>
          </cell>
          <cell r="P76">
            <v>5.1829300259955025E-2</v>
          </cell>
          <cell r="Q76">
            <v>2.1141768935225094</v>
          </cell>
          <cell r="R76">
            <v>0.10365860051990983</v>
          </cell>
          <cell r="S76">
            <v>2.2183537870450185</v>
          </cell>
          <cell r="T76">
            <v>0.20731720103981965</v>
          </cell>
          <cell r="U76">
            <v>2.4267075740900372</v>
          </cell>
          <cell r="V76">
            <v>0.51829300259954936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>
            <v>0.2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-0.24687976976660511</v>
          </cell>
          <cell r="H81">
            <v>0.2</v>
          </cell>
          <cell r="I81" t="str">
            <v>OVERPRICED</v>
          </cell>
          <cell r="J81">
            <v>-3.4150649787329201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>
            <v>0</v>
          </cell>
          <cell r="O81">
            <v>0.2</v>
          </cell>
          <cell r="P81">
            <v>0</v>
          </cell>
          <cell r="Q81">
            <v>0.2</v>
          </cell>
          <cell r="R81">
            <v>0</v>
          </cell>
          <cell r="S81">
            <v>0.2</v>
          </cell>
          <cell r="T81">
            <v>0</v>
          </cell>
          <cell r="U81">
            <v>0.2</v>
          </cell>
          <cell r="V81">
            <v>0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0.39</v>
          </cell>
          <cell r="I83" t="str">
            <v>FAIRLY PRICED</v>
          </cell>
          <cell r="J83">
            <v>5.0322807255214803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8.3881593771855778E-2</v>
          </cell>
          <cell r="O83">
            <v>0.42271382157102377</v>
          </cell>
          <cell r="P83">
            <v>0.16776318754371156</v>
          </cell>
          <cell r="Q83">
            <v>0.45542764314204753</v>
          </cell>
          <cell r="R83">
            <v>0.33552637508742311</v>
          </cell>
          <cell r="S83">
            <v>0.52085528628409505</v>
          </cell>
          <cell r="T83">
            <v>0.67105275017484645</v>
          </cell>
          <cell r="U83">
            <v>0.65171057256819009</v>
          </cell>
          <cell r="V83">
            <v>1.6776318754371151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1.7757803487431899E-2</v>
          </cell>
          <cell r="H85" t="str">
            <v>17.65</v>
          </cell>
          <cell r="I85" t="str">
            <v>FAIRLY PRICED</v>
          </cell>
          <cell r="J85">
            <v>4.9157980020119059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5.034110873077946E-2</v>
          </cell>
          <cell r="O85">
            <v>18.538520569098257</v>
          </cell>
          <cell r="P85">
            <v>0.1006822174615587</v>
          </cell>
          <cell r="Q85">
            <v>19.427041138196511</v>
          </cell>
          <cell r="R85">
            <v>0.20136443492311762</v>
          </cell>
          <cell r="S85">
            <v>21.204082276393024</v>
          </cell>
          <cell r="T85">
            <v>0.40272886984623524</v>
          </cell>
          <cell r="U85">
            <v>24.758164552786049</v>
          </cell>
          <cell r="V85">
            <v>1.0068221746155879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0.37218116561296755</v>
          </cell>
          <cell r="H86" t="str">
            <v>2.60</v>
          </cell>
          <cell r="I86" t="str">
            <v>UNDERPRICED</v>
          </cell>
          <cell r="J86">
            <v>1.838093410957083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0.21365664804195417</v>
          </cell>
          <cell r="O86">
            <v>3.1555072849090808</v>
          </cell>
          <cell r="P86">
            <v>0.42731329608390833</v>
          </cell>
          <cell r="Q86">
            <v>3.7110145698181616</v>
          </cell>
          <cell r="R86">
            <v>0.85462659216781711</v>
          </cell>
          <cell r="S86">
            <v>4.8220291396363244</v>
          </cell>
          <cell r="T86">
            <v>1.7092531843356338</v>
          </cell>
          <cell r="U86">
            <v>7.0440582792726483</v>
          </cell>
          <cell r="V86">
            <v>4.2731329608390842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0.17580292128398853</v>
          </cell>
          <cell r="H87" t="str">
            <v>17.00</v>
          </cell>
          <cell r="I87" t="str">
            <v>UNDERPRICED</v>
          </cell>
          <cell r="J87">
            <v>3.2548831411067005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0.12316707452955922</v>
          </cell>
          <cell r="O87">
            <v>19.093840267002506</v>
          </cell>
          <cell r="P87">
            <v>0.24633414905911843</v>
          </cell>
          <cell r="Q87">
            <v>21.187680534005015</v>
          </cell>
          <cell r="R87">
            <v>0.49266829811823665</v>
          </cell>
          <cell r="S87">
            <v>25.375361068010022</v>
          </cell>
          <cell r="T87">
            <v>0.98533659623647329</v>
          </cell>
          <cell r="U87">
            <v>33.750722136020045</v>
          </cell>
          <cell r="V87">
            <v>2.4633414905911835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0.13980817398233616</v>
          </cell>
          <cell r="H90" t="str">
            <v>3.60</v>
          </cell>
          <cell r="I90" t="str">
            <v>UNDERPRICED</v>
          </cell>
          <cell r="J90">
            <v>-4.9136382060222052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0.10658097384848531</v>
          </cell>
          <cell r="O90">
            <v>3.983691505854547</v>
          </cell>
          <cell r="P90">
            <v>0.21316194769697083</v>
          </cell>
          <cell r="Q90">
            <v>4.3673830117090953</v>
          </cell>
          <cell r="R90">
            <v>0.42632389539394144</v>
          </cell>
          <cell r="S90">
            <v>5.1347660234181891</v>
          </cell>
          <cell r="T90">
            <v>0.85264779078788289</v>
          </cell>
          <cell r="U90">
            <v>6.6695320468363786</v>
          </cell>
          <cell r="V90">
            <v>2.1316194769697074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1.6635317742169642E-2</v>
          </cell>
          <cell r="H92" t="str">
            <v>105.80</v>
          </cell>
          <cell r="I92" t="str">
            <v>FAIRLY PRICED</v>
          </cell>
          <cell r="J92">
            <v>3.512994540544486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4.982387599601501E-2</v>
          </cell>
          <cell r="O92">
            <v>111.07136608037838</v>
          </cell>
          <cell r="P92">
            <v>9.9647751992029798E-2</v>
          </cell>
          <cell r="Q92">
            <v>116.34273216075675</v>
          </cell>
          <cell r="R92">
            <v>0.1992955039840596</v>
          </cell>
          <cell r="S92">
            <v>126.8854643215135</v>
          </cell>
          <cell r="T92">
            <v>0.39859100796811919</v>
          </cell>
          <cell r="U92">
            <v>147.97092864302701</v>
          </cell>
          <cell r="V92">
            <v>0.9964775199202982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2.6676189899090465E-2</v>
          </cell>
          <cell r="H94" t="str">
            <v>1.39</v>
          </cell>
          <cell r="I94" t="str">
            <v>FAIRLY PRICED</v>
          </cell>
          <cell r="J94">
            <v>1701.2047906264183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5.4450632092531093E-2</v>
          </cell>
          <cell r="O94">
            <v>1.4656863786086181</v>
          </cell>
          <cell r="P94">
            <v>0.10890126418506219</v>
          </cell>
          <cell r="Q94">
            <v>1.5413727572172364</v>
          </cell>
          <cell r="R94">
            <v>0.21780252837012437</v>
          </cell>
          <cell r="S94">
            <v>1.6927455144344727</v>
          </cell>
          <cell r="T94">
            <v>0.43560505674024852</v>
          </cell>
          <cell r="U94">
            <v>1.9954910288689454</v>
          </cell>
          <cell r="V94">
            <v>1.0890126418506214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0.3451927914218505</v>
          </cell>
          <cell r="H97" t="str">
            <v>6.20</v>
          </cell>
          <cell r="I97" t="str">
            <v>UNDERPRICED</v>
          </cell>
          <cell r="J97">
            <v>2.8486176337140634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0.20122061431178229</v>
          </cell>
          <cell r="O97">
            <v>7.4475678087330506</v>
          </cell>
          <cell r="P97">
            <v>0.40244122862356457</v>
          </cell>
          <cell r="Q97">
            <v>8.6951356174661001</v>
          </cell>
          <cell r="R97">
            <v>0.80488245724712937</v>
          </cell>
          <cell r="S97">
            <v>11.190271234932203</v>
          </cell>
          <cell r="T97">
            <v>1.6097649144942592</v>
          </cell>
          <cell r="U97">
            <v>16.180542469864406</v>
          </cell>
          <cell r="V97">
            <v>4.0244122862356466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-0.16944231683468805</v>
          </cell>
          <cell r="H99" t="str">
            <v>129.25</v>
          </cell>
          <cell r="I99" t="str">
            <v>OVERPRICED</v>
          </cell>
          <cell r="J99">
            <v>22.487625210724705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-3.5919256348357465E-2</v>
          </cell>
          <cell r="O99">
            <v>124.6074361169748</v>
          </cell>
          <cell r="P99">
            <v>-7.183851269671504E-2</v>
          </cell>
          <cell r="Q99">
            <v>119.96487223394958</v>
          </cell>
          <cell r="R99">
            <v>-0.14367702539342997</v>
          </cell>
          <cell r="S99">
            <v>110.67974446789917</v>
          </cell>
          <cell r="T99">
            <v>-0.28735405078685994</v>
          </cell>
          <cell r="U99">
            <v>92.109488935798353</v>
          </cell>
          <cell r="V99">
            <v>-0.71838512696714996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29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1230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3790.7999999999997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213300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173110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166935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30294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42585.9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763708.5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67656.5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189810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198016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22370.6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508680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90666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174105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2871000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235206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1985.2669999999998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2776.5450000000001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34146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14256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19364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102500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114600.00000000001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7533.5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2008.9999999999998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1045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2318.4568000000004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29873.2075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4365.8999999999996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1548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4160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18900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2457.4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10612.8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>
            <v>2582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5218.2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12248.217500000001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3380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22100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44748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35921.216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1072.3154999999999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2506.35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2630820.8246374996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14/08/2019 14:53:49.049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D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2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6" width="15.5703125" customWidth="1"/>
    <col min="17" max="17" width="21.7109375" customWidth="1"/>
    <col min="16384" max="16384" width="7" bestFit="1" customWidth="1"/>
  </cols>
  <sheetData>
    <row r="1" spans="1:17 16384:16384" ht="96.75" customHeight="1" thickBot="1" x14ac:dyDescent="0.3">
      <c r="A1" s="4" t="str">
        <f>'[1]Price List'!$A$3</f>
        <v>Printed 14/08/2019 14:53:49.049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 16384:16384" ht="17.25" thickBot="1" x14ac:dyDescent="0.35">
      <c r="A2" s="7"/>
      <c r="B2" s="8" t="s">
        <v>104</v>
      </c>
      <c r="C2" s="9"/>
      <c r="D2" s="9"/>
      <c r="E2" s="9"/>
      <c r="F2" s="9"/>
      <c r="G2" s="9"/>
      <c r="H2" s="9"/>
      <c r="I2" s="9"/>
      <c r="J2" s="10"/>
      <c r="K2" s="8" t="s">
        <v>0</v>
      </c>
      <c r="L2" s="9"/>
      <c r="M2" s="9"/>
      <c r="N2" s="9"/>
      <c r="O2" s="10"/>
      <c r="P2" s="8" t="s">
        <v>1</v>
      </c>
      <c r="Q2" s="10"/>
    </row>
    <row r="3" spans="1:17 16384:16384" ht="31.5" customHeight="1" thickBot="1" x14ac:dyDescent="0.3">
      <c r="A3" s="11" t="s">
        <v>2</v>
      </c>
      <c r="B3" s="12" t="s">
        <v>96</v>
      </c>
      <c r="C3" s="13" t="s">
        <v>97</v>
      </c>
      <c r="D3" s="13" t="s">
        <v>98</v>
      </c>
      <c r="E3" s="14" t="s">
        <v>100</v>
      </c>
      <c r="F3" s="13" t="s">
        <v>103</v>
      </c>
      <c r="G3" s="13" t="s">
        <v>102</v>
      </c>
      <c r="H3" s="13" t="s">
        <v>106</v>
      </c>
      <c r="I3" s="15" t="s">
        <v>101</v>
      </c>
      <c r="J3" s="15" t="s">
        <v>107</v>
      </c>
      <c r="K3" s="12" t="s">
        <v>3</v>
      </c>
      <c r="L3" s="13" t="s">
        <v>4</v>
      </c>
      <c r="M3" s="13" t="s">
        <v>105</v>
      </c>
      <c r="N3" s="13" t="s">
        <v>99</v>
      </c>
      <c r="O3" s="15" t="s">
        <v>5</v>
      </c>
      <c r="P3" s="16" t="s">
        <v>6</v>
      </c>
      <c r="Q3" s="17" t="s">
        <v>7</v>
      </c>
    </row>
    <row r="4" spans="1:17 16384:16384" x14ac:dyDescent="0.25">
      <c r="A4" s="18" t="s">
        <v>8</v>
      </c>
      <c r="B4" s="19"/>
      <c r="C4" s="20"/>
      <c r="D4" s="20"/>
      <c r="E4" s="21"/>
      <c r="F4" s="20"/>
      <c r="G4" s="20"/>
      <c r="H4" s="20"/>
      <c r="I4" s="22"/>
      <c r="J4" s="23"/>
      <c r="K4" s="24"/>
      <c r="L4" s="25"/>
      <c r="M4" s="25"/>
      <c r="N4" s="25"/>
      <c r="O4" s="26"/>
      <c r="P4" s="27"/>
      <c r="Q4" s="3"/>
    </row>
    <row r="5" spans="1:17 16384:16384" x14ac:dyDescent="0.25">
      <c r="A5" s="7" t="s">
        <v>9</v>
      </c>
      <c r="B5" s="28">
        <f>IFERROR(VLOOKUP(A5,'[1]Valuation Sheet'!$B:$W,7,FALSE),"")</f>
        <v>0.2</v>
      </c>
      <c r="C5" s="29">
        <f>IFERROR(VLOOKUP(A5,'[1]Business Score'!$A:$O,15,FALSE),"")</f>
        <v>-0.18740060606060607</v>
      </c>
      <c r="D5" s="29">
        <f>IFERROR(B5/VLOOKUP(A5,'[1]Business Score'!$A:$Q,17,FALSE),"")</f>
        <v>0.21463136363636356</v>
      </c>
      <c r="E5" s="30">
        <f>IFERROR(VLOOKUP(A5,'[1]Valuation Sheet'!$B:$W,2,FALSE),"")</f>
        <v>-0.32996561779011563</v>
      </c>
      <c r="F5" s="29">
        <f>IF(IFERROR(VLOOKUP(A5,'[1]Valuation Sheet'!$B:$W,5,FALSE),"")&lt;0.2,0.2,IFERROR(VLOOKUP(A5,'[1]Valuation Sheet'!$B:$W,5,FALSE),""))</f>
        <v>0.2</v>
      </c>
      <c r="G5" s="29">
        <f>IF(IFERROR(VLOOKUP(A5,'[1]Valuation Sheet'!$B:$W,4,FALSE),"")&lt;0.2,0.2,IFERROR(VLOOKUP(A5,'[1]Valuation Sheet'!$B:$W,4,FALSE),""))</f>
        <v>0.2</v>
      </c>
      <c r="H5" s="29">
        <f>C5*M5</f>
        <v>0.42959653810395837</v>
      </c>
      <c r="I5" s="3" t="str">
        <f>VLOOKUP(A5,'[1]Valuation Sheet'!$B:$W,8,FALSE)</f>
        <v>OVERPRICED</v>
      </c>
      <c r="J5" s="23" t="str">
        <f>IF(AND(B5-F5&lt;0,B5-H5&lt;0),"BUY","")</f>
        <v/>
      </c>
      <c r="K5" s="24">
        <f>IFERROR(B5/C5,"")</f>
        <v>-1.0672324076439712</v>
      </c>
      <c r="L5" s="29">
        <f>IFERROR(B5/E5,"")</f>
        <v>-0.60612375719465383</v>
      </c>
      <c r="M5" s="29">
        <f>VLOOKUP(A5,'[1]Business Score'!$A:$BU,73,)</f>
        <v>-2.2923967383810124</v>
      </c>
      <c r="N5" s="29">
        <f>IFERROR(B5/D5,"")</f>
        <v>0.93183026288202431</v>
      </c>
      <c r="O5" s="26">
        <f>IFERROR(XFD5/B5,"")</f>
        <v>0</v>
      </c>
      <c r="P5" s="31">
        <f>VLOOKUP(A5,'[1]Valuation Sheet'!$B:$W,21,FALSE)</f>
        <v>0</v>
      </c>
      <c r="Q5" s="3">
        <v>0</v>
      </c>
      <c r="XFD5" s="1">
        <v>0</v>
      </c>
    </row>
    <row r="6" spans="1:17 16384:16384" x14ac:dyDescent="0.25">
      <c r="A6" s="7" t="s">
        <v>10</v>
      </c>
      <c r="B6" s="28" t="str">
        <f>IFERROR(VLOOKUP(A6,'[1]Valuation Sheet'!$B:$W,7,FALSE),"")</f>
        <v>0.41</v>
      </c>
      <c r="C6" s="29">
        <f>IFERROR(VLOOKUP(A6,'[1]Business Score'!$A:$O,15,FALSE),"")</f>
        <v>-0.20677033333333339</v>
      </c>
      <c r="D6" s="29">
        <f>IFERROR(B6/VLOOKUP(A6,'[1]Business Score'!$A:$Q,17,FALSE),"")</f>
        <v>0.4193297777777778</v>
      </c>
      <c r="E6" s="30">
        <f>IFERROR(VLOOKUP(A6,'[1]Valuation Sheet'!$B:$W,2,FALSE),"")</f>
        <v>-3.543455620667376E-2</v>
      </c>
      <c r="F6" s="29">
        <f>IF(IFERROR(VLOOKUP(A6,'[1]Valuation Sheet'!$B:$W,5,FALSE),"")&lt;0.2,0.2,IFERROR(VLOOKUP(A6,'[1]Valuation Sheet'!$B:$W,5,FALSE),""))</f>
        <v>0.2</v>
      </c>
      <c r="G6" s="29">
        <f>IF(IFERROR(VLOOKUP(A6,'[1]Valuation Sheet'!$B:$W,4,FALSE),"")&lt;0.2,0.2,IFERROR(VLOOKUP(A6,'[1]Valuation Sheet'!$B:$W,4,FALSE),""))</f>
        <v>0.2</v>
      </c>
      <c r="H6" s="29">
        <f t="shared" ref="H6:H69" si="0">C6*M6</f>
        <v>-3.4005753255626101</v>
      </c>
      <c r="I6" s="3" t="str">
        <f>VLOOKUP(A6,'[1]Valuation Sheet'!$B:$W,8,FALSE)</f>
        <v>OVERPRICED</v>
      </c>
      <c r="J6" s="23" t="str">
        <f t="shared" ref="J6:J69" si="1">IF(AND(B6-F6&lt;0,B6-H6&lt;0),"BUY","")</f>
        <v/>
      </c>
      <c r="K6" s="24">
        <f t="shared" ref="K6:K8" si="2">IFERROR(B6/C6,"")</f>
        <v>-1.9828763313886093</v>
      </c>
      <c r="L6" s="29">
        <f t="shared" ref="L6:L8" si="3">IFERROR(B6/E6,"")</f>
        <v>-11.57062607497199</v>
      </c>
      <c r="M6" s="29">
        <f>VLOOKUP(A6,'[1]Business Score'!$A:$BU,73,)</f>
        <v>16.446147136981011</v>
      </c>
      <c r="N6" s="29">
        <f>IFERROR(B6/D6,"")</f>
        <v>0.97775073874500251</v>
      </c>
      <c r="O6" s="26">
        <f>IFERROR(XFD6/B6,"")</f>
        <v>0</v>
      </c>
      <c r="P6" s="31">
        <f>VLOOKUP(A6,'[1]Valuation Sheet'!$B:$W,21,FALSE)</f>
        <v>-0.62988925455293199</v>
      </c>
      <c r="Q6" s="3">
        <v>-0.13677274765279268</v>
      </c>
      <c r="XFD6" s="1">
        <v>0</v>
      </c>
    </row>
    <row r="7" spans="1:17 16384:16384" x14ac:dyDescent="0.25">
      <c r="A7" s="7" t="s">
        <v>11</v>
      </c>
      <c r="B7" s="28" t="str">
        <f>IFERROR(VLOOKUP(A7,'[1]Valuation Sheet'!$B:$W,7,FALSE),"")</f>
        <v>52.00</v>
      </c>
      <c r="C7" s="29">
        <f>IFERROR(VLOOKUP(A7,'[1]Business Score'!$A:$O,15,FALSE),"")</f>
        <v>8.9126322189724441</v>
      </c>
      <c r="D7" s="29">
        <f>IFERROR(B7/VLOOKUP(A7,'[1]Business Score'!$A:$Q,17,FALSE),"")</f>
        <v>28.839891156898144</v>
      </c>
      <c r="E7" s="30">
        <f>IFERROR(VLOOKUP(A7,'[1]Valuation Sheet'!$B:$W,2,FALSE),"")</f>
        <v>6.6974646533989937</v>
      </c>
      <c r="F7" s="29">
        <f>IF(IFERROR(VLOOKUP(A7,'[1]Valuation Sheet'!$B:$W,5,FALSE),"")&lt;0.2,0.2,IFERROR(VLOOKUP(A7,'[1]Valuation Sheet'!$B:$W,5,FALSE),""))</f>
        <v>29.417864291547101</v>
      </c>
      <c r="G7" s="29">
        <f>IF(IFERROR(VLOOKUP(A7,'[1]Valuation Sheet'!$B:$W,4,FALSE),"")&lt;0.2,0.2,IFERROR(VLOOKUP(A7,'[1]Valuation Sheet'!$B:$W,4,FALSE),""))</f>
        <v>54.222095782221778</v>
      </c>
      <c r="H7" s="29">
        <f t="shared" si="0"/>
        <v>94.992814501251743</v>
      </c>
      <c r="I7" s="3" t="str">
        <f>VLOOKUP(A7,'[1]Valuation Sheet'!$B:$W,8,FALSE)</f>
        <v>OVERPRICED</v>
      </c>
      <c r="J7" s="23" t="str">
        <f t="shared" si="1"/>
        <v/>
      </c>
      <c r="K7" s="24">
        <f t="shared" si="2"/>
        <v>5.8344155489000071</v>
      </c>
      <c r="L7" s="29">
        <f t="shared" si="3"/>
        <v>7.7641320545991634</v>
      </c>
      <c r="M7" s="29">
        <f>VLOOKUP(A7,'[1]Business Score'!$A:$BU,73,)</f>
        <v>10.658222191536101</v>
      </c>
      <c r="N7" s="29">
        <f>IFERROR(B7/D7,"")</f>
        <v>1.8030581224146627</v>
      </c>
      <c r="O7" s="26">
        <f>IFERROR(XFD7/B7,"")</f>
        <v>5.7730769230769224E-2</v>
      </c>
      <c r="P7" s="31">
        <f>VLOOKUP(A7,'[1]Valuation Sheet'!$B:$W,21,FALSE)</f>
        <v>4.2732611196572678E-2</v>
      </c>
      <c r="Q7" s="3">
        <v>-5.6555706730402333E-3</v>
      </c>
      <c r="XFD7" s="1">
        <v>3.0019999999999998</v>
      </c>
    </row>
    <row r="8" spans="1:17 16384:16384" x14ac:dyDescent="0.25">
      <c r="A8" s="7" t="s">
        <v>12</v>
      </c>
      <c r="B8" s="28">
        <f>IFERROR(VLOOKUP(A8,'[1]Valuation Sheet'!$B:$W,7,FALSE),"")</f>
        <v>44.8</v>
      </c>
      <c r="C8" s="29">
        <f>IFERROR(VLOOKUP(A8,'[1]Business Score'!$A:$O,15,FALSE),"")</f>
        <v>7.0404773333333335</v>
      </c>
      <c r="D8" s="29">
        <f>IFERROR(B8/VLOOKUP(A8,'[1]Business Score'!$A:$Q,17,FALSE),"")</f>
        <v>79.260530000000003</v>
      </c>
      <c r="E8" s="30">
        <f>IFERROR(VLOOKUP(A8,'[1]Valuation Sheet'!$B:$W,2,FALSE),"")</f>
        <v>15.200519085959144</v>
      </c>
      <c r="F8" s="29">
        <f>IF(IFERROR(VLOOKUP(A8,'[1]Valuation Sheet'!$B:$W,5,FALSE),"")&lt;0.2,0.2,IFERROR(VLOOKUP(A8,'[1]Valuation Sheet'!$B:$W,5,FALSE),""))</f>
        <v>70.046289774715277</v>
      </c>
      <c r="G8" s="29">
        <f>IF(IFERROR(VLOOKUP(A8,'[1]Valuation Sheet'!$B:$W,4,FALSE),"")&lt;0.2,0.2,IFERROR(VLOOKUP(A8,'[1]Valuation Sheet'!$B:$W,4,FALSE),""))</f>
        <v>129.10715052979572</v>
      </c>
      <c r="H8" s="29">
        <f t="shared" si="0"/>
        <v>47.742979684988121</v>
      </c>
      <c r="I8" s="3" t="str">
        <f>VLOOKUP(A8,'[1]Valuation Sheet'!$B:$W,8,FALSE)</f>
        <v>UNDERPRICED</v>
      </c>
      <c r="J8" s="23" t="str">
        <f t="shared" si="1"/>
        <v>BUY</v>
      </c>
      <c r="K8" s="24">
        <f t="shared" si="2"/>
        <v>6.3632049190604114</v>
      </c>
      <c r="L8" s="29">
        <f t="shared" si="3"/>
        <v>2.9472677707027888</v>
      </c>
      <c r="M8" s="29">
        <f>VLOOKUP(A8,'[1]Business Score'!$A:$BU,73,)</f>
        <v>6.7812134638865569</v>
      </c>
      <c r="N8" s="29">
        <f>IFERROR(B8/D8,"")</f>
        <v>0.56522458277783405</v>
      </c>
      <c r="O8" s="26">
        <f>IFERROR(XFD8/B8,"")</f>
        <v>4.4624999999999998E-2</v>
      </c>
      <c r="P8" s="31">
        <f>VLOOKUP(A8,'[1]Valuation Sheet'!$B:$W,21,FALSE)</f>
        <v>1.8818560386115117</v>
      </c>
      <c r="Q8" s="3">
        <v>0.37637120772230226</v>
      </c>
      <c r="XFD8" s="1">
        <v>1.9991999999999999</v>
      </c>
    </row>
    <row r="9" spans="1:17 16384:16384" x14ac:dyDescent="0.25">
      <c r="A9" s="18" t="s">
        <v>13</v>
      </c>
      <c r="B9" s="28"/>
      <c r="C9" s="29"/>
      <c r="D9" s="29"/>
      <c r="E9" s="30"/>
      <c r="F9" s="29"/>
      <c r="G9" s="29"/>
      <c r="H9" s="29"/>
      <c r="I9" s="3"/>
      <c r="J9" s="23"/>
      <c r="K9" s="24"/>
      <c r="L9" s="29"/>
      <c r="M9" s="29"/>
      <c r="N9" s="25"/>
      <c r="O9" s="26" t="str">
        <f>IFERROR(XFD9/B9,"")</f>
        <v/>
      </c>
      <c r="P9" s="31"/>
      <c r="Q9" s="3"/>
      <c r="XFD9" s="1">
        <v>0</v>
      </c>
    </row>
    <row r="10" spans="1:17 16384:16384" x14ac:dyDescent="0.25">
      <c r="A10" s="7" t="s">
        <v>14</v>
      </c>
      <c r="B10" s="28" t="str">
        <f>IFERROR(VLOOKUP(A10,'[1]Valuation Sheet'!$B:$W,7,FALSE),"")</f>
        <v>2.34</v>
      </c>
      <c r="C10" s="29">
        <f>IFERROR(VLOOKUP(A10,'[1]Business Score'!$A:$O,15,FALSE),"")</f>
        <v>0.31064012345679054</v>
      </c>
      <c r="D10" s="29">
        <f>IFERROR(B10/VLOOKUP(A10,'[1]Business Score'!$A:$Q,17,FALSE),"")</f>
        <v>3.8869938534278954</v>
      </c>
      <c r="E10" s="30">
        <f>IFERROR(VLOOKUP(A10,'[1]Valuation Sheet'!$B:$W,2,FALSE),"")</f>
        <v>0.47921454728006996</v>
      </c>
      <c r="F10" s="29">
        <f>IF(IFERROR(VLOOKUP(A10,'[1]Valuation Sheet'!$B:$W,5,FALSE),"")&lt;0.2,0.2,IFERROR(VLOOKUP(A10,'[1]Valuation Sheet'!$B:$W,5,FALSE),""))</f>
        <v>2.7189519896076009</v>
      </c>
      <c r="G10" s="29">
        <f>IF(IFERROR(VLOOKUP(A10,'[1]Valuation Sheet'!$B:$W,4,FALSE),"")&lt;0.2,0.2,IFERROR(VLOOKUP(A10,'[1]Valuation Sheet'!$B:$W,4,FALSE),""))</f>
        <v>5.0114880450423254</v>
      </c>
      <c r="H10" s="29">
        <f t="shared" si="0"/>
        <v>3.6072740022089191</v>
      </c>
      <c r="I10" s="3" t="str">
        <f>VLOOKUP(A10,'[1]Valuation Sheet'!$B:$W,8,FALSE)</f>
        <v>FAIRLY PRICED</v>
      </c>
      <c r="J10" s="23" t="str">
        <f t="shared" si="1"/>
        <v>BUY</v>
      </c>
      <c r="K10" s="24">
        <f t="shared" ref="K10" si="4">IFERROR(B10/C10,"")</f>
        <v>7.5328324427655255</v>
      </c>
      <c r="L10" s="29">
        <f t="shared" ref="L10" si="5">IFERROR(B10/E10,"")</f>
        <v>4.882990329240612</v>
      </c>
      <c r="M10" s="29">
        <f>VLOOKUP(A10,'[1]Business Score'!$A:$BU,73,)</f>
        <v>11.612389159736747</v>
      </c>
      <c r="N10" s="29">
        <f>IFERROR(B10/D10,"")</f>
        <v>0.60200764092703174</v>
      </c>
      <c r="O10" s="26">
        <f>IFERROR(XFD10/B10,"")</f>
        <v>0.10679487179487178</v>
      </c>
      <c r="P10" s="31">
        <f>VLOOKUP(A10,'[1]Valuation Sheet'!$B:$W,21,FALSE)</f>
        <v>1.1416615577103957</v>
      </c>
      <c r="Q10" s="3">
        <f t="shared" ref="Q10:Q23" si="6">P10/5</f>
        <v>0.22833231154207914</v>
      </c>
      <c r="XFD10" s="1">
        <v>0.24989999999999996</v>
      </c>
    </row>
    <row r="11" spans="1:17 16384:16384" x14ac:dyDescent="0.25">
      <c r="A11" s="18" t="s">
        <v>15</v>
      </c>
      <c r="B11" s="28"/>
      <c r="C11" s="29"/>
      <c r="D11" s="29"/>
      <c r="E11" s="30"/>
      <c r="F11" s="29"/>
      <c r="G11" s="29"/>
      <c r="H11" s="29"/>
      <c r="I11" s="3"/>
      <c r="J11" s="23"/>
      <c r="K11" s="24"/>
      <c r="L11" s="29"/>
      <c r="M11" s="29"/>
      <c r="N11" s="25"/>
      <c r="O11" s="26" t="str">
        <f>IFERROR(XFD11/B11,"")</f>
        <v/>
      </c>
      <c r="P11" s="31">
        <f>VLOOKUP(A11,'[1]Valuation Sheet'!$B:$W,21,FALSE)</f>
        <v>0</v>
      </c>
      <c r="Q11" s="3">
        <f t="shared" si="6"/>
        <v>0</v>
      </c>
      <c r="XFD11" s="1">
        <v>0</v>
      </c>
    </row>
    <row r="12" spans="1:17 16384:16384" x14ac:dyDescent="0.25">
      <c r="A12" s="7" t="s">
        <v>16</v>
      </c>
      <c r="B12" s="28" t="str">
        <f>IFERROR(VLOOKUP(A12,'[1]Valuation Sheet'!$B:$W,7,FALSE),"")</f>
        <v>6.00</v>
      </c>
      <c r="C12" s="29">
        <f>IFERROR(VLOOKUP(A12,'[1]Business Score'!$A:$O,15,FALSE),"")</f>
        <v>2.6717605344585071</v>
      </c>
      <c r="D12" s="29">
        <f>IFERROR(B12/VLOOKUP(A12,'[1]Business Score'!$A:$Q,17,FALSE),"")</f>
        <v>14.968396442713406</v>
      </c>
      <c r="E12" s="30">
        <f>IFERROR(VLOOKUP(A12,'[1]Valuation Sheet'!$B:$W,2,FALSE),"")</f>
        <v>2.8073081140410721</v>
      </c>
      <c r="F12" s="29">
        <f>IF(IFERROR(VLOOKUP(A12,'[1]Valuation Sheet'!$B:$W,5,FALSE),"")&lt;0.2,0.2,IFERROR(VLOOKUP(A12,'[1]Valuation Sheet'!$B:$W,5,FALSE),""))</f>
        <v>13.509939419075531</v>
      </c>
      <c r="G12" s="29">
        <f>IF(IFERROR(VLOOKUP(A12,'[1]Valuation Sheet'!$B:$W,4,FALSE),"")&lt;0.2,0.2,IFERROR(VLOOKUP(A12,'[1]Valuation Sheet'!$B:$W,4,FALSE),""))</f>
        <v>24.901101654874843</v>
      </c>
      <c r="H12" s="29">
        <f t="shared" si="0"/>
        <v>9.67628207448913</v>
      </c>
      <c r="I12" s="3" t="str">
        <f>VLOOKUP(A12,'[1]Valuation Sheet'!$B:$W,8,FALSE)</f>
        <v>UNDERPRICED</v>
      </c>
      <c r="J12" s="23" t="str">
        <f t="shared" si="1"/>
        <v>BUY</v>
      </c>
      <c r="K12" s="24">
        <f t="shared" ref="K12" si="7">IFERROR(B12/C12,"")</f>
        <v>2.2457102433456058</v>
      </c>
      <c r="L12" s="29">
        <f t="shared" ref="L12" si="8">IFERROR(B12/E12,"")</f>
        <v>2.1372787582489843</v>
      </c>
      <c r="M12" s="29">
        <f>VLOOKUP(A12,'[1]Business Score'!$A:$BU,73,)</f>
        <v>3.621687628696951</v>
      </c>
      <c r="N12" s="29">
        <f t="shared" ref="N12:N23" si="9">IFERROR(B12/D12,"")</f>
        <v>0.40084454089407762</v>
      </c>
      <c r="O12" s="26">
        <f>IFERROR(XFD12/B12,"")</f>
        <v>8.0853333333333346E-2</v>
      </c>
      <c r="P12" s="31">
        <f>VLOOKUP(A12,'[1]Valuation Sheet'!$B:$W,21,FALSE)</f>
        <v>3.1501836091458069</v>
      </c>
      <c r="Q12" s="3">
        <f t="shared" si="6"/>
        <v>0.63003672182916137</v>
      </c>
      <c r="XFD12" s="1">
        <v>0.48512000000000011</v>
      </c>
    </row>
    <row r="13" spans="1:17 16384:16384" x14ac:dyDescent="0.25">
      <c r="A13" s="7" t="s">
        <v>17</v>
      </c>
      <c r="B13" s="28" t="str">
        <f>IFERROR(VLOOKUP(A13,'[1]Valuation Sheet'!$B:$W,7,FALSE),"")</f>
        <v>7.00</v>
      </c>
      <c r="C13" s="29">
        <f>IFERROR(VLOOKUP(A13,'[1]Business Score'!$A:$O,15,FALSE),"")</f>
        <v>4.1313735948241002</v>
      </c>
      <c r="D13" s="29">
        <f>IFERROR(B13/VLOOKUP(A13,'[1]Business Score'!$A:$Q,17,FALSE),"")</f>
        <v>20.759811245900163</v>
      </c>
      <c r="E13" s="30">
        <f>IFERROR(VLOOKUP(A13,'[1]Valuation Sheet'!$B:$W,2,FALSE),"")</f>
        <v>2.0399064983568334</v>
      </c>
      <c r="F13" s="29">
        <f>IF(IFERROR(VLOOKUP(A13,'[1]Valuation Sheet'!$B:$W,5,FALSE),"")&lt;0.2,0.2,IFERROR(VLOOKUP(A13,'[1]Valuation Sheet'!$B:$W,5,FALSE),""))</f>
        <v>12.77426286828193</v>
      </c>
      <c r="G13" s="29">
        <f>IF(IFERROR(VLOOKUP(A13,'[1]Valuation Sheet'!$B:$W,4,FALSE),"")&lt;0.2,0.2,IFERROR(VLOOKUP(A13,'[1]Valuation Sheet'!$B:$W,4,FALSE),""))</f>
        <v>23.54512543557713</v>
      </c>
      <c r="H13" s="29">
        <f t="shared" si="0"/>
        <v>25.395436614469602</v>
      </c>
      <c r="I13" s="3" t="str">
        <f>VLOOKUP(A13,'[1]Valuation Sheet'!$B:$W,8,FALSE)</f>
        <v>UNDERPRICED</v>
      </c>
      <c r="J13" s="23" t="str">
        <f t="shared" si="1"/>
        <v>BUY</v>
      </c>
      <c r="K13" s="24">
        <f t="shared" ref="K13:K23" si="10">IFERROR(B13/C13,"")</f>
        <v>1.6943517305648161</v>
      </c>
      <c r="L13" s="29">
        <f t="shared" ref="L13:L23" si="11">IFERROR(B13/E13,"")</f>
        <v>3.4315298302341679</v>
      </c>
      <c r="M13" s="29">
        <f>VLOOKUP(A13,'[1]Business Score'!$A:$BU,73,)</f>
        <v>6.1469717108822381</v>
      </c>
      <c r="N13" s="29">
        <f t="shared" si="9"/>
        <v>0.33718996367957937</v>
      </c>
      <c r="O13" s="26">
        <f>IFERROR(XFD13/B13,"")</f>
        <v>0</v>
      </c>
      <c r="P13" s="31">
        <f>VLOOKUP(A13,'[1]Valuation Sheet'!$B:$W,21,FALSE)</f>
        <v>2.3635893479395902</v>
      </c>
      <c r="Q13" s="3">
        <f t="shared" si="6"/>
        <v>0.47271786958791806</v>
      </c>
      <c r="XFD13" s="1">
        <v>0</v>
      </c>
    </row>
    <row r="14" spans="1:17 16384:16384" x14ac:dyDescent="0.25">
      <c r="A14" s="7" t="s">
        <v>18</v>
      </c>
      <c r="B14" s="28" t="str">
        <f>IFERROR(VLOOKUP(A14,'[1]Valuation Sheet'!$B:$W,7,FALSE),"")</f>
        <v>4.65</v>
      </c>
      <c r="C14" s="29">
        <f>IFERROR(VLOOKUP(A14,'[1]Business Score'!$A:$O,15,FALSE),"")</f>
        <v>1.6641782729805015</v>
      </c>
      <c r="D14" s="29">
        <f>IFERROR(B14/VLOOKUP(A14,'[1]Business Score'!$A:$Q,17,FALSE),"")</f>
        <v>12.165102423151824</v>
      </c>
      <c r="E14" s="30">
        <f>IFERROR(VLOOKUP(A14,'[1]Valuation Sheet'!$B:$W,2,FALSE),"")</f>
        <v>1.7087736427240814</v>
      </c>
      <c r="F14" s="29">
        <f>IF(IFERROR(VLOOKUP(A14,'[1]Valuation Sheet'!$B:$W,5,FALSE),"")&lt;0.2,0.2,IFERROR(VLOOKUP(A14,'[1]Valuation Sheet'!$B:$W,5,FALSE),""))</f>
        <v>10.008473424480313</v>
      </c>
      <c r="G14" s="29">
        <f>IF(IFERROR(VLOOKUP(A14,'[1]Valuation Sheet'!$B:$W,4,FALSE),"")&lt;0.2,0.2,IFERROR(VLOOKUP(A14,'[1]Valuation Sheet'!$B:$W,4,FALSE),""))</f>
        <v>18.447308046489489</v>
      </c>
      <c r="H14" s="29">
        <f t="shared" si="0"/>
        <v>15.970521865128239</v>
      </c>
      <c r="I14" s="3" t="str">
        <f>VLOOKUP(A14,'[1]Valuation Sheet'!$B:$W,8,FALSE)</f>
        <v>UNDERPRICED</v>
      </c>
      <c r="J14" s="23" t="str">
        <f t="shared" si="1"/>
        <v>BUY</v>
      </c>
      <c r="K14" s="24">
        <f t="shared" si="10"/>
        <v>2.7941717996786291</v>
      </c>
      <c r="L14" s="29">
        <f t="shared" si="11"/>
        <v>2.721249838912013</v>
      </c>
      <c r="M14" s="29">
        <f>VLOOKUP(A14,'[1]Business Score'!$A:$BU,73,)</f>
        <v>9.5966412519768305</v>
      </c>
      <c r="N14" s="29">
        <f t="shared" si="9"/>
        <v>0.3822409247578899</v>
      </c>
      <c r="O14" s="26">
        <f>IFERROR(XFD14/B14,"")</f>
        <v>5.3432258064516118E-2</v>
      </c>
      <c r="P14" s="31">
        <f>VLOOKUP(A14,'[1]Valuation Sheet'!$B:$W,21,FALSE)</f>
        <v>2.9671630207504274</v>
      </c>
      <c r="Q14" s="3">
        <f t="shared" si="6"/>
        <v>0.59343260415008547</v>
      </c>
      <c r="XFD14" s="1">
        <v>0.24845999999999996</v>
      </c>
    </row>
    <row r="15" spans="1:17 16384:16384" x14ac:dyDescent="0.25">
      <c r="A15" s="7" t="s">
        <v>19</v>
      </c>
      <c r="B15" s="28" t="str">
        <f>IFERROR(VLOOKUP(A15,'[1]Valuation Sheet'!$B:$W,7,FALSE),"")</f>
        <v>1.53</v>
      </c>
      <c r="C15" s="29">
        <f>IFERROR(VLOOKUP(A15,'[1]Business Score'!$A:$O,15,FALSE),"")</f>
        <v>0.75613777777777902</v>
      </c>
      <c r="D15" s="29">
        <f>IFERROR(B15/VLOOKUP(A15,'[1]Business Score'!$A:$Q,17,FALSE),"")</f>
        <v>9.076560505681817</v>
      </c>
      <c r="E15" s="30">
        <f>IFERROR(VLOOKUP(A15,'[1]Valuation Sheet'!$B:$W,2,FALSE),"")</f>
        <v>0.74316599165087716</v>
      </c>
      <c r="F15" s="29">
        <f>IF(IFERROR(VLOOKUP(A15,'[1]Valuation Sheet'!$B:$W,5,FALSE),"")&lt;0.2,0.2,IFERROR(VLOOKUP(A15,'[1]Valuation Sheet'!$B:$W,5,FALSE),""))</f>
        <v>5.4663216741579106</v>
      </c>
      <c r="G15" s="29">
        <f>IF(IFERROR(VLOOKUP(A15,'[1]Valuation Sheet'!$B:$W,4,FALSE),"")&lt;0.2,0.2,IFERROR(VLOOKUP(A15,'[1]Valuation Sheet'!$B:$W,4,FALSE),""))</f>
        <v>10.075354704719032</v>
      </c>
      <c r="H15" s="29">
        <f t="shared" si="0"/>
        <v>3.1274740176596922</v>
      </c>
      <c r="I15" s="3" t="str">
        <f>VLOOKUP(A15,'[1]Valuation Sheet'!$B:$W,8,FALSE)</f>
        <v>UNDERPRICED</v>
      </c>
      <c r="J15" s="23" t="str">
        <f t="shared" si="1"/>
        <v>BUY</v>
      </c>
      <c r="K15" s="24">
        <f t="shared" si="10"/>
        <v>2.0234407603552524</v>
      </c>
      <c r="L15" s="29">
        <f t="shared" si="11"/>
        <v>2.0587594389259407</v>
      </c>
      <c r="M15" s="29">
        <f>VLOOKUP(A15,'[1]Business Score'!$A:$BU,73,)</f>
        <v>4.1361166041075972</v>
      </c>
      <c r="N15" s="29">
        <f t="shared" si="9"/>
        <v>0.16856605528517532</v>
      </c>
      <c r="O15" s="26">
        <f>IFERROR(XFD15/B15,"")</f>
        <v>6.5382352941176461E-2</v>
      </c>
      <c r="P15" s="31">
        <f>VLOOKUP(A15,'[1]Valuation Sheet'!$B:$W,21,FALSE)</f>
        <v>5.585199153411132</v>
      </c>
      <c r="Q15" s="3">
        <f t="shared" si="6"/>
        <v>1.1170398306822265</v>
      </c>
      <c r="XFD15" s="1">
        <v>0.10003499999999999</v>
      </c>
    </row>
    <row r="16" spans="1:17 16384:16384" x14ac:dyDescent="0.25">
      <c r="A16" s="7" t="s">
        <v>20</v>
      </c>
      <c r="B16" s="28" t="str">
        <f>IFERROR(VLOOKUP(A16,'[1]Valuation Sheet'!$B:$W,7,FALSE),"")</f>
        <v>1.47</v>
      </c>
      <c r="C16" s="29">
        <f>IFERROR(VLOOKUP(A16,'[1]Business Score'!$A:$O,15,FALSE),"")</f>
        <v>0.79137038315498787</v>
      </c>
      <c r="D16" s="29">
        <f>IFERROR(B16/VLOOKUP(A16,'[1]Business Score'!$A:$Q,17,FALSE),"")</f>
        <v>6.4058995198794983</v>
      </c>
      <c r="E16" s="30">
        <f>IFERROR(VLOOKUP(A16,'[1]Valuation Sheet'!$B:$W,2,FALSE),"")</f>
        <v>0.68564039263203647</v>
      </c>
      <c r="F16" s="29">
        <f>IF(IFERROR(VLOOKUP(A16,'[1]Valuation Sheet'!$B:$W,5,FALSE),"")&lt;0.2,0.2,IFERROR(VLOOKUP(A16,'[1]Valuation Sheet'!$B:$W,5,FALSE),""))</f>
        <v>4.2994067827888536</v>
      </c>
      <c r="G16" s="29">
        <f>IF(IFERROR(VLOOKUP(A16,'[1]Valuation Sheet'!$B:$W,4,FALSE),"")&lt;0.2,0.2,IFERROR(VLOOKUP(A16,'[1]Valuation Sheet'!$B:$W,4,FALSE),""))</f>
        <v>7.9245333404470308</v>
      </c>
      <c r="H16" s="29">
        <f t="shared" si="0"/>
        <v>2.4892128598343874</v>
      </c>
      <c r="I16" s="3" t="str">
        <f>VLOOKUP(A16,'[1]Valuation Sheet'!$B:$W,8,FALSE)</f>
        <v>UNDERPRICED</v>
      </c>
      <c r="J16" s="23" t="str">
        <f t="shared" si="1"/>
        <v>BUY</v>
      </c>
      <c r="K16" s="24">
        <f t="shared" si="10"/>
        <v>1.85753729390212</v>
      </c>
      <c r="L16" s="29">
        <f t="shared" si="11"/>
        <v>2.1439810369936985</v>
      </c>
      <c r="M16" s="29">
        <f>VLOOKUP(A16,'[1]Business Score'!$A:$BU,73,)</f>
        <v>3.145446067757228</v>
      </c>
      <c r="N16" s="29">
        <f t="shared" si="9"/>
        <v>0.22947596905604478</v>
      </c>
      <c r="O16" s="26">
        <f>IFERROR(XFD16/B16,"")</f>
        <v>7.5153061224489795E-2</v>
      </c>
      <c r="P16" s="31">
        <f>VLOOKUP(A16,'[1]Valuation Sheet'!$B:$W,21,FALSE)</f>
        <v>4.3908390071068242</v>
      </c>
      <c r="Q16" s="3">
        <f t="shared" si="6"/>
        <v>0.87816780142136486</v>
      </c>
      <c r="XFD16" s="1">
        <v>0.11047499999999999</v>
      </c>
    </row>
    <row r="17" spans="1:17 16384:16384" x14ac:dyDescent="0.25">
      <c r="A17" s="7" t="s">
        <v>21</v>
      </c>
      <c r="B17" s="28" t="str">
        <f>IFERROR(VLOOKUP(A17,'[1]Valuation Sheet'!$B:$W,7,FALSE),"")</f>
        <v>25.95</v>
      </c>
      <c r="C17" s="29">
        <f>IFERROR(VLOOKUP(A17,'[1]Business Score'!$A:$O,15,FALSE),"")</f>
        <v>6.2738564050288845</v>
      </c>
      <c r="D17" s="29">
        <f>IFERROR(B17/VLOOKUP(A17,'[1]Business Score'!$A:$Q,17,FALSE),"")</f>
        <v>16.217466661929503</v>
      </c>
      <c r="E17" s="30">
        <f>IFERROR(VLOOKUP(A17,'[1]Valuation Sheet'!$B:$W,2,FALSE),"")</f>
        <v>5.3430913170867429</v>
      </c>
      <c r="F17" s="29">
        <f>IF(IFERROR(VLOOKUP(A17,'[1]Valuation Sheet'!$B:$W,5,FALSE),"")&lt;0.2,0.2,IFERROR(VLOOKUP(A17,'[1]Valuation Sheet'!$B:$W,5,FALSE),""))</f>
        <v>20.94029326150326</v>
      </c>
      <c r="G17" s="29">
        <f>IF(IFERROR(VLOOKUP(A17,'[1]Valuation Sheet'!$B:$W,4,FALSE),"")&lt;0.2,0.2,IFERROR(VLOOKUP(A17,'[1]Valuation Sheet'!$B:$W,4,FALSE),""))</f>
        <v>38.596499585433719</v>
      </c>
      <c r="H17" s="29">
        <f t="shared" si="0"/>
        <v>28.262113920049586</v>
      </c>
      <c r="I17" s="3" t="str">
        <f>VLOOKUP(A17,'[1]Valuation Sheet'!$B:$W,8,FALSE)</f>
        <v>FAIRLY PRICED</v>
      </c>
      <c r="J17" s="23" t="str">
        <f t="shared" si="1"/>
        <v/>
      </c>
      <c r="K17" s="24">
        <f t="shared" si="10"/>
        <v>4.1362119762893306</v>
      </c>
      <c r="L17" s="29">
        <f t="shared" si="11"/>
        <v>4.8567390036951359</v>
      </c>
      <c r="M17" s="29">
        <f>VLOOKUP(A17,'[1]Business Score'!$A:$BU,73,)</f>
        <v>4.5047435094937383</v>
      </c>
      <c r="N17" s="29">
        <f t="shared" si="9"/>
        <v>1.6001266129263958</v>
      </c>
      <c r="O17" s="26">
        <f>IFERROR(XFD17/B17,"")</f>
        <v>0.10549132947976879</v>
      </c>
      <c r="P17" s="31">
        <f>VLOOKUP(A17,'[1]Valuation Sheet'!$B:$W,21,FALSE)</f>
        <v>0.48734102448684857</v>
      </c>
      <c r="Q17" s="3">
        <f t="shared" si="6"/>
        <v>9.7468204897369709E-2</v>
      </c>
      <c r="XFD17" s="1">
        <v>2.7374999999999998</v>
      </c>
    </row>
    <row r="18" spans="1:17 16384:16384" x14ac:dyDescent="0.25">
      <c r="A18" s="7" t="s">
        <v>22</v>
      </c>
      <c r="B18" s="28" t="str">
        <f>IFERROR(VLOOKUP(A18,'[1]Valuation Sheet'!$B:$W,7,FALSE),"")</f>
        <v>38.10</v>
      </c>
      <c r="C18" s="29">
        <f>IFERROR(VLOOKUP(A18,'[1]Business Score'!$A:$O,15,FALSE),"")</f>
        <v>7.26953125</v>
      </c>
      <c r="D18" s="29">
        <f>IFERROR(B18/VLOOKUP(A18,'[1]Business Score'!$A:$Q,17,FALSE),"")</f>
        <v>23.466572522615131</v>
      </c>
      <c r="E18" s="30">
        <f>IFERROR(VLOOKUP(A18,'[1]Valuation Sheet'!$B:$W,2,FALSE),"")</f>
        <v>4.9080345703689732</v>
      </c>
      <c r="F18" s="29">
        <f>IF(IFERROR(VLOOKUP(A18,'[1]Valuation Sheet'!$B:$W,5,FALSE),"")&lt;0.2,0.2,IFERROR(VLOOKUP(A18,'[1]Valuation Sheet'!$B:$W,5,FALSE),""))</f>
        <v>19.6632337583723</v>
      </c>
      <c r="G18" s="29">
        <f>IF(IFERROR(VLOOKUP(A18,'[1]Valuation Sheet'!$B:$W,4,FALSE),"")&lt;0.2,0.2,IFERROR(VLOOKUP(A18,'[1]Valuation Sheet'!$B:$W,4,FALSE),""))</f>
        <v>36.242663086219864</v>
      </c>
      <c r="H18" s="29">
        <f t="shared" si="0"/>
        <v>56.591894643038451</v>
      </c>
      <c r="I18" s="3" t="str">
        <f>VLOOKUP(A18,'[1]Valuation Sheet'!$B:$W,8,FALSE)</f>
        <v>OVERPRICED</v>
      </c>
      <c r="J18" s="23" t="str">
        <f t="shared" si="1"/>
        <v/>
      </c>
      <c r="K18" s="24">
        <f t="shared" si="10"/>
        <v>5.2410531972058036</v>
      </c>
      <c r="L18" s="29">
        <f t="shared" si="11"/>
        <v>7.762781507289942</v>
      </c>
      <c r="M18" s="29">
        <f>VLOOKUP(A18,'[1]Business Score'!$A:$BU,73,)</f>
        <v>7.7848065709929299</v>
      </c>
      <c r="N18" s="29">
        <f t="shared" si="9"/>
        <v>1.6235860589901823</v>
      </c>
      <c r="O18" s="26">
        <f>IFERROR(XFD18/B18,"")</f>
        <v>3.984383202099738E-2</v>
      </c>
      <c r="P18" s="31">
        <f>VLOOKUP(A18,'[1]Valuation Sheet'!$B:$W,21,FALSE)</f>
        <v>-4.8749000361683392E-2</v>
      </c>
      <c r="Q18" s="3">
        <f t="shared" si="6"/>
        <v>-9.7498000723366778E-3</v>
      </c>
      <c r="XFD18" s="1">
        <v>1.5180500000000001</v>
      </c>
    </row>
    <row r="19" spans="1:17 16384:16384" x14ac:dyDescent="0.25">
      <c r="A19" s="7" t="s">
        <v>23</v>
      </c>
      <c r="B19" s="28" t="str">
        <f>IFERROR(VLOOKUP(A19,'[1]Valuation Sheet'!$B:$W,7,FALSE),"")</f>
        <v>2.35</v>
      </c>
      <c r="C19" s="29">
        <f>IFERROR(VLOOKUP(A19,'[1]Business Score'!$A:$O,15,FALSE),"")</f>
        <v>0.3201806182702327</v>
      </c>
      <c r="D19" s="29">
        <f>IFERROR(B19/VLOOKUP(A19,'[1]Business Score'!$A:$Q,17,FALSE),"")</f>
        <v>3.4115300006234364</v>
      </c>
      <c r="E19" s="30">
        <f>IFERROR(VLOOKUP(A19,'[1]Valuation Sheet'!$B:$W,2,FALSE),"")</f>
        <v>0.3884192570181717</v>
      </c>
      <c r="F19" s="29">
        <f>IF(IFERROR(VLOOKUP(A19,'[1]Valuation Sheet'!$B:$W,5,FALSE),"")&lt;0.2,0.2,IFERROR(VLOOKUP(A19,'[1]Valuation Sheet'!$B:$W,5,FALSE),""))</f>
        <v>2.2885014203348204</v>
      </c>
      <c r="G19" s="29">
        <f>IF(IFERROR(VLOOKUP(A19,'[1]Valuation Sheet'!$B:$W,4,FALSE),"")&lt;0.2,0.2,IFERROR(VLOOKUP(A19,'[1]Valuation Sheet'!$B:$W,4,FALSE),""))</f>
        <v>4.218094895719549</v>
      </c>
      <c r="H19" s="29">
        <f t="shared" si="0"/>
        <v>1.8471369145597925</v>
      </c>
      <c r="I19" s="3" t="str">
        <f>VLOOKUP(A19,'[1]Valuation Sheet'!$B:$W,8,FALSE)</f>
        <v>FAIRLY PRICED</v>
      </c>
      <c r="J19" s="23" t="str">
        <f t="shared" si="1"/>
        <v/>
      </c>
      <c r="K19" s="24">
        <f t="shared" si="10"/>
        <v>7.3396072900846177</v>
      </c>
      <c r="L19" s="29">
        <f t="shared" si="11"/>
        <v>6.0501634703710332</v>
      </c>
      <c r="M19" s="29">
        <f>VLOOKUP(A19,'[1]Business Score'!$A:$BU,73,)</f>
        <v>5.7690466229308344</v>
      </c>
      <c r="N19" s="29">
        <f t="shared" si="9"/>
        <v>0.68884049079754595</v>
      </c>
      <c r="O19" s="26">
        <f>IFERROR(XFD19/B19,"")</f>
        <v>8.4765957446808517E-3</v>
      </c>
      <c r="P19" s="31">
        <f>VLOOKUP(A19,'[1]Valuation Sheet'!$B:$W,21,FALSE)</f>
        <v>0.7949339981785315</v>
      </c>
      <c r="Q19" s="3">
        <f t="shared" si="6"/>
        <v>0.15898679963570631</v>
      </c>
      <c r="XFD19" s="1">
        <v>1.992E-2</v>
      </c>
    </row>
    <row r="20" spans="1:17 16384:16384" x14ac:dyDescent="0.25">
      <c r="A20" s="7" t="s">
        <v>24</v>
      </c>
      <c r="B20" s="28" t="str">
        <f>IFERROR(VLOOKUP(A20,'[1]Valuation Sheet'!$B:$W,7,FALSE),"")</f>
        <v>5.55</v>
      </c>
      <c r="C20" s="29">
        <f>IFERROR(VLOOKUP(A20,'[1]Business Score'!$A:$O,15,FALSE),"")</f>
        <v>2.2984502923976606</v>
      </c>
      <c r="D20" s="29">
        <f>IFERROR(B20/VLOOKUP(A20,'[1]Business Score'!$A:$Q,17,FALSE),"")</f>
        <v>13.708164528969483</v>
      </c>
      <c r="E20" s="30">
        <f>IFERROR(VLOOKUP(A20,'[1]Valuation Sheet'!$B:$W,2,FALSE),"")</f>
        <v>2.5161935428943871</v>
      </c>
      <c r="F20" s="29">
        <f>IF(IFERROR(VLOOKUP(A20,'[1]Valuation Sheet'!$B:$W,5,FALSE),"")&lt;0.2,0.2,IFERROR(VLOOKUP(A20,'[1]Valuation Sheet'!$B:$W,5,FALSE),""))</f>
        <v>12.16783791193089</v>
      </c>
      <c r="G20" s="29">
        <f>IF(IFERROR(VLOOKUP(A20,'[1]Valuation Sheet'!$B:$W,4,FALSE),"")&lt;0.2,0.2,IFERROR(VLOOKUP(A20,'[1]Valuation Sheet'!$B:$W,4,FALSE),""))</f>
        <v>22.427381749559657</v>
      </c>
      <c r="H20" s="29">
        <f t="shared" si="0"/>
        <v>7.8039583240214538</v>
      </c>
      <c r="I20" s="3" t="str">
        <f>VLOOKUP(A20,'[1]Valuation Sheet'!$B:$W,8,FALSE)</f>
        <v>UNDERPRICED</v>
      </c>
      <c r="J20" s="23" t="str">
        <f t="shared" si="1"/>
        <v>BUY</v>
      </c>
      <c r="K20" s="24">
        <f t="shared" si="10"/>
        <v>2.4146704491966364</v>
      </c>
      <c r="L20" s="29">
        <f t="shared" si="11"/>
        <v>2.2057126788489465</v>
      </c>
      <c r="M20" s="29">
        <f>VLOOKUP(A20,'[1]Business Score'!$A:$BU,73,)</f>
        <v>3.3953130723922009</v>
      </c>
      <c r="N20" s="29">
        <f t="shared" si="9"/>
        <v>0.40486820743004487</v>
      </c>
      <c r="O20" s="26">
        <f>IFERROR(XFD20/B20,"")</f>
        <v>0.1531891891891892</v>
      </c>
      <c r="P20" s="31">
        <f>VLOOKUP(A20,'[1]Valuation Sheet'!$B:$W,21,FALSE)</f>
        <v>3.0409696846053436</v>
      </c>
      <c r="Q20" s="3">
        <f t="shared" si="6"/>
        <v>0.60819393692106871</v>
      </c>
      <c r="XFD20" s="1">
        <v>0.85019999999999996</v>
      </c>
    </row>
    <row r="21" spans="1:17 16384:16384" x14ac:dyDescent="0.25">
      <c r="A21" s="7" t="s">
        <v>25</v>
      </c>
      <c r="B21" s="28" t="str">
        <f>IFERROR(VLOOKUP(A21,'[1]Valuation Sheet'!$B:$W,7,FALSE),"")</f>
        <v>6.80</v>
      </c>
      <c r="C21" s="29">
        <f>IFERROR(VLOOKUP(A21,'[1]Business Score'!$A:$O,15,FALSE),"")</f>
        <v>0.63368818681318684</v>
      </c>
      <c r="D21" s="29">
        <f>IFERROR(B21/VLOOKUP(A21,'[1]Business Score'!$A:$Q,17,FALSE),"")</f>
        <v>8.1688048385722798</v>
      </c>
      <c r="E21" s="30">
        <f>IFERROR(VLOOKUP(A21,'[1]Valuation Sheet'!$B:$W,2,FALSE),"")</f>
        <v>0.82352000238526446</v>
      </c>
      <c r="F21" s="29">
        <f>IF(IFERROR(VLOOKUP(A21,'[1]Valuation Sheet'!$B:$W,5,FALSE),"")&lt;0.2,0.2,IFERROR(VLOOKUP(A21,'[1]Valuation Sheet'!$B:$W,5,FALSE),""))</f>
        <v>5.0505382682267124</v>
      </c>
      <c r="G21" s="29">
        <f>IF(IFERROR(VLOOKUP(A21,'[1]Valuation Sheet'!$B:$W,4,FALSE),"")&lt;0.2,0.2,IFERROR(VLOOKUP(A21,'[1]Valuation Sheet'!$B:$W,4,FALSE),""))</f>
        <v>9.3089956163219263</v>
      </c>
      <c r="H21" s="29">
        <f t="shared" si="0"/>
        <v>7.2671646484782935</v>
      </c>
      <c r="I21" s="3" t="str">
        <f>VLOOKUP(A21,'[1]Valuation Sheet'!$B:$W,8,FALSE)</f>
        <v>OVERPRICED</v>
      </c>
      <c r="J21" s="23" t="str">
        <f t="shared" si="1"/>
        <v/>
      </c>
      <c r="K21" s="24">
        <f t="shared" si="10"/>
        <v>10.730829675391535</v>
      </c>
      <c r="L21" s="29">
        <f t="shared" si="11"/>
        <v>8.2572372016518187</v>
      </c>
      <c r="M21" s="29">
        <f>VLOOKUP(A21,'[1]Business Score'!$A:$BU,73,)</f>
        <v>11.468045009683406</v>
      </c>
      <c r="N21" s="29">
        <f t="shared" si="9"/>
        <v>0.83243511558644168</v>
      </c>
      <c r="O21" s="26">
        <f>IFERROR(XFD21/B21,"")</f>
        <v>0</v>
      </c>
      <c r="P21" s="31">
        <f>VLOOKUP(A21,'[1]Valuation Sheet'!$B:$W,21,FALSE)</f>
        <v>0.36896994357675394</v>
      </c>
      <c r="Q21" s="3">
        <f t="shared" si="6"/>
        <v>7.3793988715350783E-2</v>
      </c>
      <c r="XFD21" s="1">
        <v>0</v>
      </c>
    </row>
    <row r="22" spans="1:17 16384:16384" x14ac:dyDescent="0.25">
      <c r="A22" s="7" t="s">
        <v>26</v>
      </c>
      <c r="B22" s="28" t="str">
        <f>IFERROR(VLOOKUP(A22,'[1]Valuation Sheet'!$B:$W,7,FALSE),"")</f>
        <v>0.58</v>
      </c>
      <c r="C22" s="29">
        <f>IFERROR(VLOOKUP(A22,'[1]Business Score'!$A:$O,15,FALSE),"")</f>
        <v>8.6243686803214911E-2</v>
      </c>
      <c r="D22" s="29">
        <f>IFERROR(B22/VLOOKUP(A22,'[1]Business Score'!$A:$Q,17,FALSE),"")</f>
        <v>1.2754172681704259</v>
      </c>
      <c r="E22" s="30">
        <f>IFERROR(VLOOKUP(A22,'[1]Valuation Sheet'!$B:$W,2,FALSE),"")</f>
        <v>8.6223141040499163E-2</v>
      </c>
      <c r="F22" s="29">
        <f>IF(IFERROR(VLOOKUP(A22,'[1]Valuation Sheet'!$B:$W,5,FALSE),"")&lt;0.2,0.2,IFERROR(VLOOKUP(A22,'[1]Valuation Sheet'!$B:$W,5,FALSE),""))</f>
        <v>0.71350581803424051</v>
      </c>
      <c r="G22" s="29">
        <f>IF(IFERROR(VLOOKUP(A22,'[1]Valuation Sheet'!$B:$W,4,FALSE),"")&lt;0.2,0.2,IFERROR(VLOOKUP(A22,'[1]Valuation Sheet'!$B:$W,4,FALSE),""))</f>
        <v>1.315111811761998</v>
      </c>
      <c r="H22" s="29">
        <f t="shared" si="0"/>
        <v>1.0504686847642632</v>
      </c>
      <c r="I22" s="3" t="str">
        <f>VLOOKUP(A22,'[1]Valuation Sheet'!$B:$W,8,FALSE)</f>
        <v>FAIRLY PRICED</v>
      </c>
      <c r="J22" s="23" t="str">
        <f t="shared" si="1"/>
        <v>BUY</v>
      </c>
      <c r="K22" s="24">
        <f t="shared" si="10"/>
        <v>6.7251299370283792</v>
      </c>
      <c r="L22" s="29">
        <f t="shared" si="11"/>
        <v>6.7267324409762912</v>
      </c>
      <c r="M22" s="29">
        <f>VLOOKUP(A22,'[1]Business Score'!$A:$BU,73,)</f>
        <v>12.180238620377542</v>
      </c>
      <c r="N22" s="29">
        <f t="shared" si="9"/>
        <v>0.45475313411116391</v>
      </c>
      <c r="O22" s="26">
        <f>IFERROR(XFD22/B22,"")</f>
        <v>0</v>
      </c>
      <c r="P22" s="31">
        <f>VLOOKUP(A22,'[1]Valuation Sheet'!$B:$W,21,FALSE)</f>
        <v>1.2674341582103414</v>
      </c>
      <c r="Q22" s="3">
        <f t="shared" si="6"/>
        <v>0.25348683164206831</v>
      </c>
      <c r="XFD22" s="1">
        <v>0</v>
      </c>
    </row>
    <row r="23" spans="1:17 16384:16384" x14ac:dyDescent="0.25">
      <c r="A23" s="7" t="s">
        <v>27</v>
      </c>
      <c r="B23" s="28" t="str">
        <f>IFERROR(VLOOKUP(A23,'[1]Valuation Sheet'!$B:$W,7,FALSE),"")</f>
        <v>16.20</v>
      </c>
      <c r="C23" s="29">
        <f>IFERROR(VLOOKUP(A23,'[1]Business Score'!$A:$O,15,FALSE),"")</f>
        <v>6.16</v>
      </c>
      <c r="D23" s="29">
        <f>IFERROR(B23/VLOOKUP(A23,'[1]Business Score'!$A:$Q,17,FALSE),"")</f>
        <v>22.873106826363891</v>
      </c>
      <c r="E23" s="30">
        <f>IFERROR(VLOOKUP(A23,'[1]Valuation Sheet'!$B:$W,2,FALSE),"")</f>
        <v>5.6430292270488405</v>
      </c>
      <c r="F23" s="29">
        <f>IF(IFERROR(VLOOKUP(A23,'[1]Valuation Sheet'!$B:$W,5,FALSE),"")&lt;0.2,0.2,IFERROR(VLOOKUP(A23,'[1]Valuation Sheet'!$B:$W,5,FALSE),""))</f>
        <v>24.75155442375236</v>
      </c>
      <c r="G23" s="29">
        <f>IF(IFERROR(VLOOKUP(A23,'[1]Valuation Sheet'!$B:$W,4,FALSE),"")&lt;0.2,0.2,IFERROR(VLOOKUP(A23,'[1]Valuation Sheet'!$B:$W,4,FALSE),""))</f>
        <v>45.621298046072226</v>
      </c>
      <c r="H23" s="29">
        <f t="shared" si="0"/>
        <v>29.21466471822956</v>
      </c>
      <c r="I23" s="3" t="str">
        <f>VLOOKUP(A23,'[1]Valuation Sheet'!$B:$W,8,FALSE)</f>
        <v>UNDERPRICED</v>
      </c>
      <c r="J23" s="23" t="str">
        <f t="shared" si="1"/>
        <v>BUY</v>
      </c>
      <c r="K23" s="24">
        <f t="shared" si="10"/>
        <v>2.6298701298701297</v>
      </c>
      <c r="L23" s="29">
        <f t="shared" si="11"/>
        <v>2.8707985282706368</v>
      </c>
      <c r="M23" s="29">
        <f>VLOOKUP(A23,'[1]Business Score'!$A:$BU,73,)</f>
        <v>4.7426403763359675</v>
      </c>
      <c r="N23" s="29">
        <f t="shared" si="9"/>
        <v>0.70825533771947558</v>
      </c>
      <c r="O23" s="26">
        <f>IFERROR(XFD23/B23,"")</f>
        <v>0.17279629629629631</v>
      </c>
      <c r="P23" s="31">
        <f>VLOOKUP(A23,'[1]Valuation Sheet'!$B:$W,21,FALSE)</f>
        <v>1.8161295090168044</v>
      </c>
      <c r="Q23" s="3">
        <f t="shared" si="6"/>
        <v>0.3632259018033609</v>
      </c>
      <c r="XFD23" s="1">
        <v>2.7993000000000001</v>
      </c>
    </row>
    <row r="24" spans="1:17 16384:16384" x14ac:dyDescent="0.25">
      <c r="A24" s="18" t="s">
        <v>28</v>
      </c>
      <c r="B24" s="28"/>
      <c r="C24" s="29"/>
      <c r="D24" s="29"/>
      <c r="E24" s="30"/>
      <c r="F24" s="29"/>
      <c r="G24" s="29"/>
      <c r="H24" s="29"/>
      <c r="I24" s="3"/>
      <c r="J24" s="23"/>
      <c r="K24" s="24"/>
      <c r="L24" s="29"/>
      <c r="M24" s="29"/>
      <c r="N24" s="25"/>
      <c r="O24" s="26" t="str">
        <f>IFERROR(XFD24/B24,"")</f>
        <v/>
      </c>
      <c r="P24" s="31"/>
      <c r="Q24" s="3"/>
      <c r="XFD24" s="1">
        <v>0</v>
      </c>
    </row>
    <row r="25" spans="1:17 16384:16384" x14ac:dyDescent="0.25">
      <c r="A25" s="7" t="s">
        <v>29</v>
      </c>
      <c r="B25" s="28" t="str">
        <f>IFERROR(VLOOKUP(A25,'[1]Valuation Sheet'!$B:$W,7,FALSE),"")</f>
        <v>1.69</v>
      </c>
      <c r="C25" s="29">
        <f>IFERROR(VLOOKUP(A25,'[1]Business Score'!$A:$O,15,FALSE),"")</f>
        <v>-3.1274968071519853E-2</v>
      </c>
      <c r="D25" s="29">
        <f>IFERROR(B25/VLOOKUP(A25,'[1]Business Score'!$A:$Q,17,FALSE),"")</f>
        <v>1.0134779054916987</v>
      </c>
      <c r="E25" s="30">
        <f>IFERROR(VLOOKUP(A25,'[1]Valuation Sheet'!$B:$W,2,FALSE),"")</f>
        <v>-2.4945390141571503E-3</v>
      </c>
      <c r="F25" s="29">
        <f>IF(IFERROR(VLOOKUP(A25,'[1]Valuation Sheet'!$B:$W,5,FALSE),"")&lt;0.2,0.2,IFERROR(VLOOKUP(A25,'[1]Valuation Sheet'!$B:$W,5,FALSE),""))</f>
        <v>0.54308921502346508</v>
      </c>
      <c r="G25" s="29">
        <f>IF(IFERROR(VLOOKUP(A25,'[1]Valuation Sheet'!$B:$W,4,FALSE),"")&lt;0.2,0.2,IFERROR(VLOOKUP(A25,'[1]Valuation Sheet'!$B:$W,4,FALSE),""))</f>
        <v>1.0010052104209128</v>
      </c>
      <c r="H25" s="29">
        <f t="shared" si="0"/>
        <v>-2.7351394846893138</v>
      </c>
      <c r="I25" s="3" t="str">
        <f>VLOOKUP(A25,'[1]Valuation Sheet'!$B:$W,8,FALSE)</f>
        <v>OVERPRICED</v>
      </c>
      <c r="J25" s="23" t="str">
        <f t="shared" si="1"/>
        <v/>
      </c>
      <c r="K25" s="24">
        <f t="shared" ref="K25" si="12">IFERROR(B25/C25,"")</f>
        <v>-54.03682574943943</v>
      </c>
      <c r="L25" s="29">
        <f t="shared" ref="L25" si="13">IFERROR(B25/E25,"")</f>
        <v>-677.47988322043284</v>
      </c>
      <c r="M25" s="29">
        <f>VLOOKUP(A25,'[1]Business Score'!$A:$BU,73,)</f>
        <v>87.454589192052069</v>
      </c>
      <c r="N25" s="29">
        <f>IFERROR(B25/D25,"")</f>
        <v>1.667525252245218</v>
      </c>
      <c r="O25" s="26">
        <f>IFERROR(XFD25/B25,"")</f>
        <v>0</v>
      </c>
      <c r="P25" s="31">
        <f>VLOOKUP(A25,'[1]Valuation Sheet'!$B:$W,21,FALSE)</f>
        <v>-0.40768922460301016</v>
      </c>
      <c r="Q25" s="3">
        <f>P25/5</f>
        <v>-8.1537844920602037E-2</v>
      </c>
      <c r="XFD25" s="1">
        <v>0</v>
      </c>
    </row>
    <row r="26" spans="1:17 16384:16384" x14ac:dyDescent="0.25">
      <c r="A26" s="7" t="s">
        <v>30</v>
      </c>
      <c r="B26" s="28" t="str">
        <f>IFERROR(VLOOKUP(A26,'[1]Valuation Sheet'!$B:$W,7,FALSE),"")</f>
        <v>41.40</v>
      </c>
      <c r="C26" s="29">
        <f>IFERROR(VLOOKUP(A26,'[1]Business Score'!$A:$O,15,FALSE),"")</f>
        <v>3.0673995433789871</v>
      </c>
      <c r="D26" s="29">
        <f>IFERROR(B26/VLOOKUP(A26,'[1]Business Score'!$A:$Q,17,FALSE),"")</f>
        <v>35.995139999999999</v>
      </c>
      <c r="E26" s="30">
        <f>IFERROR(VLOOKUP(A26,'[1]Valuation Sheet'!$B:$W,2,FALSE),"")</f>
        <v>2.5068537837765579</v>
      </c>
      <c r="F26" s="29">
        <f>IF(IFERROR(VLOOKUP(A26,'[1]Valuation Sheet'!$B:$W,5,FALSE),"")&lt;0.2,0.2,IFERROR(VLOOKUP(A26,'[1]Valuation Sheet'!$B:$W,5,FALSE),""))</f>
        <v>21.338602548248765</v>
      </c>
      <c r="G26" s="29">
        <f>IF(IFERROR(VLOOKUP(A26,'[1]Valuation Sheet'!$B:$W,4,FALSE),"")&lt;0.2,0.2,IFERROR(VLOOKUP(A26,'[1]Valuation Sheet'!$B:$W,4,FALSE),""))</f>
        <v>39.330650918882789</v>
      </c>
      <c r="H26" s="29">
        <f t="shared" si="0"/>
        <v>31.797468487158149</v>
      </c>
      <c r="I26" s="3" t="str">
        <f>VLOOKUP(A26,'[1]Valuation Sheet'!$B:$W,8,FALSE)</f>
        <v>OVERPRICED</v>
      </c>
      <c r="J26" s="23" t="str">
        <f t="shared" si="1"/>
        <v/>
      </c>
      <c r="K26" s="24">
        <f t="shared" ref="K26" si="14">IFERROR(B26/C26,"")</f>
        <v>13.496774520085692</v>
      </c>
      <c r="L26" s="29">
        <f t="shared" ref="L26:L27" si="15">IFERROR(B26/E26,"")</f>
        <v>16.514724659222519</v>
      </c>
      <c r="M26" s="29">
        <f>VLOOKUP(A26,'[1]Business Score'!$A:$BU,73,)</f>
        <v>10.366262378760963</v>
      </c>
      <c r="N26" s="29">
        <f>IFERROR(B26/D26,"")</f>
        <v>1.1501552709615799</v>
      </c>
      <c r="O26" s="26">
        <f>IFERROR(XFD26/B26,"")</f>
        <v>4.4521739130434786E-2</v>
      </c>
      <c r="P26" s="31">
        <f>VLOOKUP(A26,'[1]Valuation Sheet'!$B:$W,21,FALSE)</f>
        <v>-4.9984277321671766E-2</v>
      </c>
      <c r="Q26" s="3">
        <f>P26/5</f>
        <v>-9.9968554643343529E-3</v>
      </c>
      <c r="XFD26" s="1">
        <v>1.8431999999999999</v>
      </c>
    </row>
    <row r="27" spans="1:17 16384:16384" x14ac:dyDescent="0.25">
      <c r="A27" s="7" t="s">
        <v>31</v>
      </c>
      <c r="B27" s="28" t="str">
        <f>IFERROR(VLOOKUP(A27,'[1]Valuation Sheet'!$B:$W,7,FALSE),"")</f>
        <v>12.00</v>
      </c>
      <c r="C27" s="29">
        <f>IFERROR(VLOOKUP(A27,'[1]Business Score'!$A:$O,15,FALSE),"")</f>
        <v>0.12027406976744236</v>
      </c>
      <c r="D27" s="29">
        <f>IFERROR(B27/VLOOKUP(A27,'[1]Business Score'!$A:$Q,17,FALSE),"")</f>
        <v>3.864659553123575</v>
      </c>
      <c r="E27" s="30">
        <f>IFERROR(VLOOKUP(A27,'[1]Valuation Sheet'!$B:$W,2,FALSE),"")</f>
        <v>0.32085752772568921</v>
      </c>
      <c r="F27" s="29">
        <f>IF(IFERROR(VLOOKUP(A27,'[1]Valuation Sheet'!$B:$W,5,FALSE),"")&lt;0.2,0.2,IFERROR(VLOOKUP(A27,'[1]Valuation Sheet'!$B:$W,5,FALSE),""))</f>
        <v>2.3598569570082994</v>
      </c>
      <c r="G27" s="29">
        <f>IF(IFERROR(VLOOKUP(A27,'[1]Valuation Sheet'!$B:$W,4,FALSE),"")&lt;0.2,0.2,IFERROR(VLOOKUP(A27,'[1]Valuation Sheet'!$B:$W,4,FALSE),""))</f>
        <v>4.3496152095586789</v>
      </c>
      <c r="H27" s="29">
        <f t="shared" si="0"/>
        <v>14.886165798995185</v>
      </c>
      <c r="I27" s="3" t="str">
        <f>VLOOKUP(A27,'[1]Valuation Sheet'!$B:$W,8,FALSE)</f>
        <v>OVERPRICED</v>
      </c>
      <c r="J27" s="23" t="str">
        <f t="shared" si="1"/>
        <v/>
      </c>
      <c r="K27" s="24">
        <f>IFERROR(B27/C27,"")</f>
        <v>99.77212896514412</v>
      </c>
      <c r="L27" s="29">
        <f t="shared" si="15"/>
        <v>37.399777044530374</v>
      </c>
      <c r="M27" s="29">
        <f>VLOOKUP(A27,'[1]Business Score'!$A:$BU,73,)</f>
        <v>123.76870449115543</v>
      </c>
      <c r="N27" s="29">
        <f>IFERROR(B27/D27,"")</f>
        <v>3.1050600538153774</v>
      </c>
      <c r="O27" s="26">
        <f>IFERROR(XFD27/B27,"")</f>
        <v>0</v>
      </c>
      <c r="P27" s="31">
        <f>VLOOKUP(A27,'[1]Valuation Sheet'!$B:$W,21,FALSE)</f>
        <v>-0.63753206587011002</v>
      </c>
      <c r="Q27" s="3">
        <f>P27/5</f>
        <v>-0.127506413174022</v>
      </c>
      <c r="XFD27" s="1">
        <v>0</v>
      </c>
    </row>
    <row r="28" spans="1:17 16384:16384" x14ac:dyDescent="0.25">
      <c r="A28" s="7" t="s">
        <v>32</v>
      </c>
      <c r="B28" s="28" t="str">
        <f>IFERROR(VLOOKUP(A28,'[1]Valuation Sheet'!$B:$W,7,FALSE),"")</f>
        <v>50.00</v>
      </c>
      <c r="C28" s="29">
        <f>IFERROR(VLOOKUP(A28,'[1]Business Score'!$A:$O,15,FALSE),"")</f>
        <v>1.0032041249999992</v>
      </c>
      <c r="D28" s="29">
        <f>IFERROR(B28/VLOOKUP(A28,'[1]Business Score'!$A:$Q,17,FALSE),"")</f>
        <v>19.487531751336899</v>
      </c>
      <c r="E28" s="30">
        <f>IFERROR(VLOOKUP(A28,'[1]Valuation Sheet'!$B:$W,2,FALSE),"")</f>
        <v>5.3323138921575319</v>
      </c>
      <c r="F28" s="29">
        <f>IF(IFERROR(VLOOKUP(A28,'[1]Valuation Sheet'!$B:$W,5,FALSE),"")&lt;0.2,0.2,IFERROR(VLOOKUP(A28,'[1]Valuation Sheet'!$B:$W,5,FALSE),""))</f>
        <v>22.413097426717844</v>
      </c>
      <c r="G28" s="29">
        <f>IF(IFERROR(VLOOKUP(A28,'[1]Valuation Sheet'!$B:$W,4,FALSE),"")&lt;0.2,0.2,IFERROR(VLOOKUP(A28,'[1]Valuation Sheet'!$B:$W,4,FALSE),""))</f>
        <v>41.311126579537664</v>
      </c>
      <c r="H28" s="29">
        <f t="shared" si="0"/>
        <v>55.167176417574737</v>
      </c>
      <c r="I28" s="3" t="str">
        <f>VLOOKUP(A28,'[1]Valuation Sheet'!$B:$W,8,FALSE)</f>
        <v>OVERPRICED</v>
      </c>
      <c r="J28" s="23" t="str">
        <f t="shared" si="1"/>
        <v/>
      </c>
      <c r="K28" s="24">
        <f>IFERROR(B28/C28,"")</f>
        <v>49.840305431359781</v>
      </c>
      <c r="L28" s="29">
        <f t="shared" ref="L28" si="16">IFERROR(B28/E28,"")</f>
        <v>9.3767923290369666</v>
      </c>
      <c r="M28" s="29">
        <f>VLOOKUP(A28,'[1]Business Score'!$A:$BU,73,)</f>
        <v>54.990978448752671</v>
      </c>
      <c r="N28" s="29">
        <f>IFERROR(B28/D28,"")</f>
        <v>2.5657430934818035</v>
      </c>
      <c r="O28" s="26">
        <f>IFERROR(XFD28/B28,"")</f>
        <v>5.1707999999999997E-2</v>
      </c>
      <c r="P28" s="31">
        <f>VLOOKUP(A28,'[1]Valuation Sheet'!$B:$W,21,FALSE)</f>
        <v>-0.17377746840924668</v>
      </c>
      <c r="Q28" s="3">
        <f>P28/5</f>
        <v>-3.4755493681849339E-2</v>
      </c>
      <c r="XFD28" s="1">
        <v>2.5853999999999999</v>
      </c>
    </row>
    <row r="29" spans="1:17 16384:16384" x14ac:dyDescent="0.25">
      <c r="A29" s="18" t="s">
        <v>33</v>
      </c>
      <c r="B29" s="28"/>
      <c r="C29" s="29"/>
      <c r="D29" s="29"/>
      <c r="E29" s="30"/>
      <c r="F29" s="29"/>
      <c r="G29" s="29"/>
      <c r="H29" s="29"/>
      <c r="I29" s="3"/>
      <c r="J29" s="23"/>
      <c r="K29" s="24"/>
      <c r="L29" s="29"/>
      <c r="M29" s="29"/>
      <c r="N29" s="25"/>
      <c r="O29" s="26" t="str">
        <f>IFERROR(XFD29/B29,"")</f>
        <v/>
      </c>
      <c r="P29" s="31"/>
      <c r="Q29" s="3"/>
      <c r="XFD29" s="1">
        <v>0</v>
      </c>
    </row>
    <row r="30" spans="1:17 16384:16384" x14ac:dyDescent="0.25">
      <c r="A30" s="7" t="s">
        <v>34</v>
      </c>
      <c r="B30" s="28" t="str">
        <f>IFERROR(VLOOKUP(A30,'[1]Valuation Sheet'!$B:$W,7,FALSE),"")</f>
        <v>13.25</v>
      </c>
      <c r="C30" s="29">
        <f>IFERROR(VLOOKUP(A30,'[1]Business Score'!$A:$O,15,FALSE),"")</f>
        <v>0.43617351598173515</v>
      </c>
      <c r="D30" s="29">
        <f>IFERROR(B30/VLOOKUP(A30,'[1]Business Score'!$A:$Q,17,FALSE),"")</f>
        <v>28.023286821410451</v>
      </c>
      <c r="E30" s="30">
        <f>IFERROR(VLOOKUP(A30,'[1]Valuation Sheet'!$B:$W,2,FALSE),"")</f>
        <v>0.24293803374829112</v>
      </c>
      <c r="F30" s="29">
        <f>IF(IFERROR(VLOOKUP(A30,'[1]Valuation Sheet'!$B:$W,5,FALSE),"")&lt;0.2,0.2,IFERROR(VLOOKUP(A30,'[1]Valuation Sheet'!$B:$W,5,FALSE),""))</f>
        <v>9.8846112447954777</v>
      </c>
      <c r="G30" s="29">
        <f>IF(IFERROR(VLOOKUP(A30,'[1]Valuation Sheet'!$B:$W,4,FALSE),"")&lt;0.2,0.2,IFERROR(VLOOKUP(A30,'[1]Valuation Sheet'!$B:$W,4,FALSE),""))</f>
        <v>18.219009115469007</v>
      </c>
      <c r="H30" s="29">
        <f t="shared" si="0"/>
        <v>29.277933696192104</v>
      </c>
      <c r="I30" s="3" t="str">
        <f>VLOOKUP(A30,'[1]Valuation Sheet'!$B:$W,8,FALSE)</f>
        <v>OVERPRICED</v>
      </c>
      <c r="J30" s="23" t="str">
        <f t="shared" si="1"/>
        <v/>
      </c>
      <c r="K30" s="24">
        <f>IFERROR(B30/C30,"")</f>
        <v>30.377818722388561</v>
      </c>
      <c r="L30" s="29">
        <f t="shared" ref="L30" si="17">IFERROR(B30/E30,"")</f>
        <v>54.540657119701429</v>
      </c>
      <c r="M30" s="29">
        <f>VLOOKUP(A30,'[1]Business Score'!$A:$BU,73,)</f>
        <v>67.124510368983806</v>
      </c>
      <c r="N30" s="29">
        <f>IFERROR(B30/D30,"")</f>
        <v>0.47282105359163962</v>
      </c>
      <c r="O30" s="26">
        <f>IFERROR(XFD30/B30,"")</f>
        <v>9.4339622641509441E-2</v>
      </c>
      <c r="P30" s="31">
        <f>VLOOKUP(A30,'[1]Valuation Sheet'!$B:$W,21,FALSE)</f>
        <v>0.37501955588445335</v>
      </c>
      <c r="Q30" s="3">
        <f>P30/5</f>
        <v>7.5003911176890675E-2</v>
      </c>
      <c r="XFD30" s="1">
        <v>1.25</v>
      </c>
    </row>
    <row r="31" spans="1:17 16384:16384" x14ac:dyDescent="0.25">
      <c r="A31" s="7" t="s">
        <v>35</v>
      </c>
      <c r="B31" s="28" t="str">
        <f>IFERROR(VLOOKUP(A31,'[1]Valuation Sheet'!$B:$W,7,FALSE),"")</f>
        <v>165.00</v>
      </c>
      <c r="C31" s="29">
        <f>IFERROR(VLOOKUP(A31,'[1]Business Score'!$A:$O,15,FALSE),"")</f>
        <v>22.432471264367816</v>
      </c>
      <c r="D31" s="29">
        <f>IFERROR(B31/VLOOKUP(A31,'[1]Business Score'!$A:$Q,17,FALSE),"")</f>
        <v>55.034193711967553</v>
      </c>
      <c r="E31" s="30">
        <f>IFERROR(VLOOKUP(A31,'[1]Valuation Sheet'!$B:$W,2,FALSE),"")</f>
        <v>15.435528191708007</v>
      </c>
      <c r="F31" s="29">
        <f>IF(IFERROR(VLOOKUP(A31,'[1]Valuation Sheet'!$B:$W,5,FALSE),"")&lt;0.2,0.2,IFERROR(VLOOKUP(A31,'[1]Valuation Sheet'!$B:$W,5,FALSE),""))</f>
        <v>62.483641525312301</v>
      </c>
      <c r="G31" s="29">
        <f>IF(IFERROR(VLOOKUP(A31,'[1]Valuation Sheet'!$B:$W,4,FALSE),"")&lt;0.2,0.2,IFERROR(VLOOKUP(A31,'[1]Valuation Sheet'!$B:$W,4,FALSE),""))</f>
        <v>115.16791164819521</v>
      </c>
      <c r="H31" s="29">
        <f t="shared" si="0"/>
        <v>394.23599716629678</v>
      </c>
      <c r="I31" s="3" t="str">
        <f>VLOOKUP(A31,'[1]Valuation Sheet'!$B:$W,8,FALSE)</f>
        <v>OVERPRICED</v>
      </c>
      <c r="J31" s="23" t="str">
        <f t="shared" si="1"/>
        <v/>
      </c>
      <c r="K31" s="24">
        <f t="shared" ref="K31:K32" si="18">IFERROR(B31/C31,"")</f>
        <v>7.3554089540767311</v>
      </c>
      <c r="L31" s="29">
        <f t="shared" ref="L31:L32" si="19">IFERROR(B31/E31,"")</f>
        <v>10.689624478716464</v>
      </c>
      <c r="M31" s="29">
        <f>VLOOKUP(A31,'[1]Business Score'!$A:$BU,73,)</f>
        <v>17.57434535500817</v>
      </c>
      <c r="N31" s="29">
        <f t="shared" ref="N31" si="20">IFERROR(B31/D31,"")</f>
        <v>2.9981360472647327</v>
      </c>
      <c r="O31" s="26">
        <f>IFERROR(XFD31/B31,"")</f>
        <v>9.6991818181818179E-2</v>
      </c>
      <c r="P31" s="31">
        <f>VLOOKUP(A31,'[1]Valuation Sheet'!$B:$W,21,FALSE)</f>
        <v>-0.3020126566776048</v>
      </c>
      <c r="Q31" s="3">
        <f>P31/5</f>
        <v>-6.0402531335520961E-2</v>
      </c>
      <c r="XFD31" s="1">
        <v>16.00365</v>
      </c>
    </row>
    <row r="32" spans="1:17 16384:16384" x14ac:dyDescent="0.25">
      <c r="A32" s="7" t="s">
        <v>36</v>
      </c>
      <c r="B32" s="28" t="str">
        <f>IFERROR(VLOOKUP(A32,'[1]Valuation Sheet'!$B:$W,7,FALSE),"")</f>
        <v>14.60</v>
      </c>
      <c r="C32" s="29">
        <f>IFERROR(VLOOKUP(A32,'[1]Business Score'!$A:$O,15,FALSE),"")</f>
        <v>-0.85851636664597519</v>
      </c>
      <c r="D32" s="29">
        <f>IFERROR(B32/VLOOKUP(A32,'[1]Business Score'!$A:$Q,17,FALSE),"")</f>
        <v>9.1940074336266377</v>
      </c>
      <c r="E32" s="30">
        <f>IFERROR(VLOOKUP(A32,'[1]Valuation Sheet'!$B:$W,2,FALSE),"")</f>
        <v>0.8189959982961228</v>
      </c>
      <c r="F32" s="29">
        <f>IF(IFERROR(VLOOKUP(A32,'[1]Valuation Sheet'!$B:$W,5,FALSE),"")&lt;0.2,0.2,IFERROR(VLOOKUP(A32,'[1]Valuation Sheet'!$B:$W,5,FALSE),""))</f>
        <v>5.2204055917737184</v>
      </c>
      <c r="G32" s="29">
        <f>IF(IFERROR(VLOOKUP(A32,'[1]Valuation Sheet'!$B:$W,4,FALSE),"")&lt;0.2,0.2,IFERROR(VLOOKUP(A32,'[1]Valuation Sheet'!$B:$W,4,FALSE),""))</f>
        <v>9.6220898027779427</v>
      </c>
      <c r="H32" s="29">
        <f t="shared" si="0"/>
        <v>-18.50991696559867</v>
      </c>
      <c r="I32" s="3" t="str">
        <f>VLOOKUP(A32,'[1]Valuation Sheet'!$B:$W,8,FALSE)</f>
        <v>OVERPRICED</v>
      </c>
      <c r="J32" s="23" t="str">
        <f t="shared" si="1"/>
        <v/>
      </c>
      <c r="K32" s="24">
        <f t="shared" si="18"/>
        <v>-17.006082315051046</v>
      </c>
      <c r="L32" s="29">
        <f t="shared" si="19"/>
        <v>17.826704929419087</v>
      </c>
      <c r="M32" s="29">
        <f>VLOOKUP(A32,'[1]Business Score'!$A:$BU,73,)</f>
        <v>21.56035421655691</v>
      </c>
      <c r="N32" s="29">
        <f>IFERROR(B32/D32,"")</f>
        <v>1.5879908848671587</v>
      </c>
      <c r="O32" s="26">
        <f>IFERROR(XFD32/B32,"")</f>
        <v>9.9785958904109587E-2</v>
      </c>
      <c r="P32" s="31">
        <f>VLOOKUP(A32,'[1]Valuation Sheet'!$B:$W,21,FALSE)</f>
        <v>-0.34095275323438745</v>
      </c>
      <c r="Q32" s="3">
        <f>P32/5</f>
        <v>-6.8190550646877485E-2</v>
      </c>
      <c r="XFD32" s="1">
        <v>1.4568749999999999</v>
      </c>
    </row>
    <row r="33" spans="1:17 16384:16384" x14ac:dyDescent="0.25">
      <c r="A33" s="18" t="s">
        <v>37</v>
      </c>
      <c r="B33" s="28"/>
      <c r="C33" s="29"/>
      <c r="D33" s="29"/>
      <c r="E33" s="30"/>
      <c r="F33" s="29"/>
      <c r="G33" s="29"/>
      <c r="H33" s="29"/>
      <c r="I33" s="3"/>
      <c r="J33" s="23"/>
      <c r="K33" s="24"/>
      <c r="L33" s="29"/>
      <c r="M33" s="29"/>
      <c r="N33" s="25"/>
      <c r="O33" s="26" t="str">
        <f>IFERROR(XFD33/B33,"")</f>
        <v/>
      </c>
      <c r="P33" s="31"/>
      <c r="Q33" s="3"/>
      <c r="XFD33" s="1">
        <v>0</v>
      </c>
    </row>
    <row r="34" spans="1:17 16384:16384" x14ac:dyDescent="0.25">
      <c r="A34" s="7" t="s">
        <v>38</v>
      </c>
      <c r="B34" s="28" t="str">
        <f>IFERROR(VLOOKUP(A34,'[1]Valuation Sheet'!$B:$W,7,FALSE),"")</f>
        <v>6.85</v>
      </c>
      <c r="C34" s="29">
        <f>IFERROR(VLOOKUP(A34,'[1]Business Score'!$A:$O,15,FALSE),"")</f>
        <v>1.1058898626733831</v>
      </c>
      <c r="D34" s="29">
        <f>IFERROR(B34/VLOOKUP(A34,'[1]Business Score'!$A:$Q,17,FALSE),"")</f>
        <v>10.870333447251879</v>
      </c>
      <c r="E34" s="30">
        <f>IFERROR(VLOOKUP(A34,'[1]Valuation Sheet'!$B:$W,2,FALSE),"")</f>
        <v>1.0647119304262713</v>
      </c>
      <c r="F34" s="29">
        <f>IF(IFERROR(VLOOKUP(A34,'[1]Valuation Sheet'!$B:$W,5,FALSE),"")&lt;0.2,0.2,IFERROR(VLOOKUP(A34,'[1]Valuation Sheet'!$B:$W,5,FALSE),""))</f>
        <v>6.5224114928767172</v>
      </c>
      <c r="G34" s="29">
        <f>IF(IFERROR(VLOOKUP(A34,'[1]Valuation Sheet'!$B:$W,4,FALSE),"")&lt;0.2,0.2,IFERROR(VLOOKUP(A34,'[1]Valuation Sheet'!$B:$W,4,FALSE),""))</f>
        <v>12.021906729627734</v>
      </c>
      <c r="H34" s="29">
        <f t="shared" si="0"/>
        <v>11.813250669204034</v>
      </c>
      <c r="I34" s="3" t="str">
        <f>VLOOKUP(A34,'[1]Valuation Sheet'!$B:$W,8,FALSE)</f>
        <v>FAIRLY PRICED</v>
      </c>
      <c r="J34" s="23" t="str">
        <f t="shared" si="1"/>
        <v/>
      </c>
      <c r="K34" s="24">
        <f>IFERROR(B34/C34,"")</f>
        <v>6.1941068737539373</v>
      </c>
      <c r="L34" s="29">
        <f t="shared" ref="L34" si="21">IFERROR(B34/E34,"")</f>
        <v>6.4336651109540144</v>
      </c>
      <c r="M34" s="29">
        <f>VLOOKUP(A34,'[1]Business Score'!$A:$BU,73,)</f>
        <v>10.68212221481679</v>
      </c>
      <c r="N34" s="29">
        <f>IFERROR(B34/D34,"")</f>
        <v>0.63015546240964149</v>
      </c>
      <c r="O34" s="26">
        <f>IFERROR(XFD34/B34,"")</f>
        <v>7.7682481751824822E-2</v>
      </c>
      <c r="P34" s="31">
        <f>VLOOKUP(A34,'[1]Valuation Sheet'!$B:$W,21,FALSE)</f>
        <v>0.75502288023762554</v>
      </c>
      <c r="Q34" s="3">
        <f>P34/5</f>
        <v>0.1510045760475251</v>
      </c>
      <c r="XFD34" s="1">
        <v>0.53212499999999996</v>
      </c>
    </row>
    <row r="35" spans="1:17 16384:16384" x14ac:dyDescent="0.25">
      <c r="A35" s="7" t="s">
        <v>39</v>
      </c>
      <c r="B35" s="28" t="str">
        <f>IFERROR(VLOOKUP(A35,'[1]Valuation Sheet'!$B:$W,7,FALSE),"")</f>
        <v>24.75</v>
      </c>
      <c r="C35" s="29">
        <f>IFERROR(VLOOKUP(A35,'[1]Business Score'!$A:$O,15,FALSE),"")</f>
        <v>2.8990614285714278</v>
      </c>
      <c r="D35" s="29">
        <f>IFERROR(B35/VLOOKUP(A35,'[1]Business Score'!$A:$Q,17,FALSE),"")</f>
        <v>4.7255371428571422</v>
      </c>
      <c r="E35" s="30">
        <f>IFERROR(VLOOKUP(A35,'[1]Valuation Sheet'!$B:$W,2,FALSE),"")</f>
        <v>3.192392491061963</v>
      </c>
      <c r="F35" s="29">
        <f>IF(IFERROR(VLOOKUP(A35,'[1]Valuation Sheet'!$B:$W,5,FALSE),"")&lt;0.2,0.2,IFERROR(VLOOKUP(A35,'[1]Valuation Sheet'!$B:$W,5,FALSE),""))</f>
        <v>10.37781790189751</v>
      </c>
      <c r="G35" s="29">
        <f>IF(IFERROR(VLOOKUP(A35,'[1]Valuation Sheet'!$B:$W,4,FALSE),"")&lt;0.2,0.2,IFERROR(VLOOKUP(A35,'[1]Valuation Sheet'!$B:$W,4,FALSE),""))</f>
        <v>19.128072341024101</v>
      </c>
      <c r="H35" s="29">
        <f t="shared" si="0"/>
        <v>43.679572232816611</v>
      </c>
      <c r="I35" s="3" t="str">
        <f>VLOOKUP(A35,'[1]Valuation Sheet'!$B:$W,8,FALSE)</f>
        <v>OVERPRICED</v>
      </c>
      <c r="J35" s="23" t="str">
        <f t="shared" si="1"/>
        <v/>
      </c>
      <c r="K35" s="24">
        <f t="shared" ref="K35" si="22">IFERROR(B35/C35,"")</f>
        <v>8.5372457982706749</v>
      </c>
      <c r="L35" s="29">
        <f t="shared" ref="L35" si="23">IFERROR(B35/E35,"")</f>
        <v>7.7528061067976033</v>
      </c>
      <c r="M35" s="29">
        <f>VLOOKUP(A35,'[1]Business Score'!$A:$BU,73,)</f>
        <v>15.066797758176728</v>
      </c>
      <c r="N35" s="29">
        <f>IFERROR(B35/D35,"")</f>
        <v>5.2374998337301646</v>
      </c>
      <c r="O35" s="26">
        <f>IFERROR(XFD35/B35,"")</f>
        <v>8.8853333333333326E-2</v>
      </c>
      <c r="P35" s="31">
        <f>VLOOKUP(A35,'[1]Valuation Sheet'!$B:$W,21,FALSE)</f>
        <v>-0.22714859228185447</v>
      </c>
      <c r="Q35" s="3">
        <f>P35/5</f>
        <v>-4.5429718456370893E-2</v>
      </c>
      <c r="XFD35" s="1">
        <v>2.1991199999999997</v>
      </c>
    </row>
    <row r="36" spans="1:17 16384:16384" x14ac:dyDescent="0.25">
      <c r="A36" s="18" t="s">
        <v>40</v>
      </c>
      <c r="B36" s="28"/>
      <c r="C36" s="29"/>
      <c r="D36" s="29"/>
      <c r="E36" s="30"/>
      <c r="F36" s="29"/>
      <c r="G36" s="29"/>
      <c r="H36" s="29"/>
      <c r="I36" s="3"/>
      <c r="J36" s="23"/>
      <c r="K36" s="24"/>
      <c r="L36" s="29"/>
      <c r="M36" s="29"/>
      <c r="N36" s="25"/>
      <c r="O36" s="26" t="str">
        <f>IFERROR(XFD36/B36,"")</f>
        <v/>
      </c>
      <c r="P36" s="31">
        <f>VLOOKUP(A36,'[1]Valuation Sheet'!$B:$W,21,FALSE)</f>
        <v>0</v>
      </c>
      <c r="Q36" s="3">
        <f>P36/5</f>
        <v>0</v>
      </c>
      <c r="XFD36" s="1">
        <v>0</v>
      </c>
    </row>
    <row r="37" spans="1:17 16384:16384" x14ac:dyDescent="0.25">
      <c r="A37" s="7" t="s">
        <v>41</v>
      </c>
      <c r="B37" s="28" t="str">
        <f>IFERROR(VLOOKUP(A37,'[1]Valuation Sheet'!$B:$W,7,FALSE),"")</f>
        <v>4.71</v>
      </c>
      <c r="C37" s="29">
        <f>IFERROR(VLOOKUP(A37,'[1]Business Score'!$A:$O,15,FALSE),"")</f>
        <v>0.58958100084817577</v>
      </c>
      <c r="D37" s="29">
        <f>IFERROR(B37/VLOOKUP(A37,'[1]Business Score'!$A:$Q,17,FALSE),"")</f>
        <v>3.8248170155756034</v>
      </c>
      <c r="E37" s="30">
        <f>IFERROR(VLOOKUP(A37,'[1]Valuation Sheet'!$B:$W,2,FALSE),"")</f>
        <v>0.85087068530040111</v>
      </c>
      <c r="F37" s="29">
        <f>IF(IFERROR(VLOOKUP(A37,'[1]Valuation Sheet'!$B:$W,5,FALSE),"")&lt;0.2,0.2,IFERROR(VLOOKUP(A37,'[1]Valuation Sheet'!$B:$W,5,FALSE),""))</f>
        <v>3.866768415592519</v>
      </c>
      <c r="G37" s="29">
        <f>IF(IFERROR(VLOOKUP(A37,'[1]Valuation Sheet'!$B:$W,4,FALSE),"")&lt;0.2,0.2,IFERROR(VLOOKUP(A37,'[1]Valuation Sheet'!$B:$W,4,FALSE),""))</f>
        <v>7.1271077097929307</v>
      </c>
      <c r="H37" s="29">
        <f t="shared" si="0"/>
        <v>4.2082228189202979</v>
      </c>
      <c r="I37" s="3" t="str">
        <f>VLOOKUP(A37,'[1]Valuation Sheet'!$B:$W,8,FALSE)</f>
        <v>FAIRLY PRICED</v>
      </c>
      <c r="J37" s="23" t="str">
        <f t="shared" si="1"/>
        <v/>
      </c>
      <c r="K37" s="24">
        <f t="shared" ref="K37" si="24">IFERROR(B37/C37,"")</f>
        <v>7.9887241841649539</v>
      </c>
      <c r="L37" s="29">
        <f t="shared" ref="L37:L38" si="25">IFERROR(B37/E37,"")</f>
        <v>5.5355062542049236</v>
      </c>
      <c r="M37" s="29">
        <f>VLOOKUP(A37,'[1]Business Score'!$A:$BU,73,)</f>
        <v>7.1376499800134612</v>
      </c>
      <c r="N37" s="29">
        <f>IFERROR(B37/D37,"")</f>
        <v>1.2314314595494926</v>
      </c>
      <c r="O37" s="26">
        <f>IFERROR(XFD37/B37,"")</f>
        <v>8.4893842887473467E-2</v>
      </c>
      <c r="P37" s="31">
        <f>VLOOKUP(A37,'[1]Valuation Sheet'!$B:$W,21,FALSE)</f>
        <v>0.51318635027450754</v>
      </c>
      <c r="Q37" s="3">
        <f>P37/5</f>
        <v>0.1026372700549015</v>
      </c>
      <c r="XFD37" s="1">
        <v>0.39985000000000004</v>
      </c>
    </row>
    <row r="38" spans="1:17 16384:16384" x14ac:dyDescent="0.25">
      <c r="A38" s="18" t="s">
        <v>42</v>
      </c>
      <c r="B38" s="28"/>
      <c r="C38" s="29"/>
      <c r="D38" s="29"/>
      <c r="E38" s="30"/>
      <c r="F38" s="29"/>
      <c r="G38" s="29"/>
      <c r="H38" s="29"/>
      <c r="I38" s="3"/>
      <c r="J38" s="23"/>
      <c r="K38" s="24"/>
      <c r="L38" s="29" t="str">
        <f t="shared" si="25"/>
        <v/>
      </c>
      <c r="M38" s="29"/>
      <c r="N38" s="25"/>
      <c r="O38" s="26" t="str">
        <f>IFERROR(XFD38/B38,"")</f>
        <v/>
      </c>
      <c r="P38" s="31"/>
      <c r="Q38" s="3"/>
      <c r="XFD38" s="1">
        <v>0</v>
      </c>
    </row>
    <row r="39" spans="1:17 16384:16384" x14ac:dyDescent="0.25">
      <c r="A39" s="7" t="s">
        <v>43</v>
      </c>
      <c r="B39" s="28" t="str">
        <f>IFERROR(VLOOKUP(A39,'[1]Valuation Sheet'!$B:$W,7,FALSE),"")</f>
        <v>6.00</v>
      </c>
      <c r="C39" s="29">
        <f>IFERROR(VLOOKUP(A39,'[1]Business Score'!$A:$O,15,FALSE),"")</f>
        <v>0.48542065491184061</v>
      </c>
      <c r="D39" s="29">
        <f>IFERROR(B39/VLOOKUP(A39,'[1]Business Score'!$A:$Q,17,FALSE),"")</f>
        <v>11.362364987405542</v>
      </c>
      <c r="E39" s="30">
        <f>IFERROR(VLOOKUP(A39,'[1]Valuation Sheet'!$B:$W,2,FALSE),"")</f>
        <v>1.2154205759392758</v>
      </c>
      <c r="F39" s="29">
        <f>IF(IFERROR(VLOOKUP(A39,'[1]Valuation Sheet'!$B:$W,5,FALSE),"")&lt;0.2,0.2,IFERROR(VLOOKUP(A39,'[1]Valuation Sheet'!$B:$W,5,FALSE),""))</f>
        <v>7.427364149527647</v>
      </c>
      <c r="G39" s="29">
        <f>IF(IFERROR(VLOOKUP(A39,'[1]Valuation Sheet'!$B:$W,4,FALSE),"")&lt;0.2,0.2,IFERROR(VLOOKUP(A39,'[1]Valuation Sheet'!$B:$W,4,FALSE),""))</f>
        <v>13.689887421258092</v>
      </c>
      <c r="H39" s="29">
        <f t="shared" si="0"/>
        <v>14.152605111318813</v>
      </c>
      <c r="I39" s="3" t="str">
        <f>VLOOKUP(A39,'[1]Valuation Sheet'!$B:$W,8,FALSE)</f>
        <v>FAIRLY PRICED</v>
      </c>
      <c r="J39" s="23" t="str">
        <f t="shared" si="1"/>
        <v>BUY</v>
      </c>
      <c r="K39" s="24">
        <f t="shared" ref="K39:K42" si="26">IFERROR(B39/C39,"")</f>
        <v>12.360413466727506</v>
      </c>
      <c r="L39" s="29">
        <f t="shared" ref="L39:L42" si="27">IFERROR(B39/E39,"")</f>
        <v>4.936562798735908</v>
      </c>
      <c r="M39" s="29">
        <f>VLOOKUP(A39,'[1]Business Score'!$A:$BU,73,)</f>
        <v>29.155341801203598</v>
      </c>
      <c r="N39" s="29">
        <f>IFERROR(B39/D39,"")</f>
        <v>0.52805907983510636</v>
      </c>
      <c r="O39" s="26">
        <f>IFERROR(XFD39/B39,"")</f>
        <v>2.5025000000000002E-2</v>
      </c>
      <c r="P39" s="31">
        <f>VLOOKUP(A39,'[1]Valuation Sheet'!$B:$W,21,FALSE)</f>
        <v>1.2816479035430155</v>
      </c>
      <c r="Q39" s="3">
        <f>P39/5</f>
        <v>0.25632958070860312</v>
      </c>
      <c r="XFD39" s="1">
        <v>0.15015000000000001</v>
      </c>
    </row>
    <row r="40" spans="1:17 16384:16384" x14ac:dyDescent="0.25">
      <c r="A40" s="7" t="s">
        <v>44</v>
      </c>
      <c r="B40" s="28" t="str">
        <f>IFERROR(VLOOKUP(A40,'[1]Valuation Sheet'!$B:$W,7,FALSE),"")</f>
        <v>0.84</v>
      </c>
      <c r="C40" s="29">
        <f>IFERROR(VLOOKUP(A40,'[1]Business Score'!$A:$O,15,FALSE),"")</f>
        <v>0.50742118081180831</v>
      </c>
      <c r="D40" s="29">
        <f>IFERROR(B40/VLOOKUP(A40,'[1]Business Score'!$A:$Q,17,FALSE),"")</f>
        <v>2.3371115696251699</v>
      </c>
      <c r="E40" s="30">
        <f>IFERROR(VLOOKUP(A40,'[1]Valuation Sheet'!$B:$W,2,FALSE),"")</f>
        <v>0.19465176181090502</v>
      </c>
      <c r="F40" s="29">
        <f>IF(IFERROR(VLOOKUP(A40,'[1]Valuation Sheet'!$B:$W,5,FALSE),"")&lt;0.2,0.2,IFERROR(VLOOKUP(A40,'[1]Valuation Sheet'!$B:$W,5,FALSE),""))</f>
        <v>1.4888364899379449</v>
      </c>
      <c r="G40" s="29">
        <f>IF(IFERROR(VLOOKUP(A40,'[1]Valuation Sheet'!$B:$W,4,FALSE),"")&lt;0.2,0.2,IFERROR(VLOOKUP(A40,'[1]Valuation Sheet'!$B:$W,4,FALSE),""))</f>
        <v>2.7441772781812164</v>
      </c>
      <c r="H40" s="29">
        <f t="shared" si="0"/>
        <v>7.3022468976214157</v>
      </c>
      <c r="I40" s="3" t="str">
        <f>VLOOKUP(A40,'[1]Valuation Sheet'!$B:$W,8,FALSE)</f>
        <v>UNDERPRICED</v>
      </c>
      <c r="J40" s="23" t="str">
        <f t="shared" si="1"/>
        <v>BUY</v>
      </c>
      <c r="K40" s="24">
        <f t="shared" si="26"/>
        <v>1.6554295164740829</v>
      </c>
      <c r="L40" s="29">
        <f t="shared" si="27"/>
        <v>4.3153989061553952</v>
      </c>
      <c r="M40" s="29">
        <f>VLOOKUP(A40,'[1]Business Score'!$A:$BU,73,)</f>
        <v>14.390898870123561</v>
      </c>
      <c r="N40" s="29">
        <f>IFERROR(B40/D40,"")</f>
        <v>0.35941801449158917</v>
      </c>
      <c r="O40" s="26">
        <f>IFERROR(XFD40/B40,"")</f>
        <v>3.5700000000000003E-2</v>
      </c>
      <c r="P40" s="31">
        <f>VLOOKUP(A40,'[1]Valuation Sheet'!$B:$W,21,FALSE)</f>
        <v>2.2668777121204959</v>
      </c>
      <c r="Q40" s="3">
        <f>P40/5</f>
        <v>0.45337554242409916</v>
      </c>
      <c r="XFD40" s="1">
        <v>2.9988000000000001E-2</v>
      </c>
    </row>
    <row r="41" spans="1:17 16384:16384" x14ac:dyDescent="0.25">
      <c r="A41" s="7" t="s">
        <v>45</v>
      </c>
      <c r="B41" s="28" t="str">
        <f>IFERROR(VLOOKUP(A41,'[1]Valuation Sheet'!$B:$W,7,FALSE),"")</f>
        <v>4.95</v>
      </c>
      <c r="C41" s="29">
        <f>IFERROR(VLOOKUP(A41,'[1]Business Score'!$A:$O,15,FALSE),"")</f>
        <v>-3.2890173611111093</v>
      </c>
      <c r="D41" s="29">
        <f>IFERROR(B41/VLOOKUP(A41,'[1]Business Score'!$A:$Q,17,FALSE),"")</f>
        <v>23.08155627790179</v>
      </c>
      <c r="E41" s="30">
        <f>IFERROR(VLOOKUP(A41,'[1]Valuation Sheet'!$B:$W,2,FALSE),"")</f>
        <v>1.7843999562994961</v>
      </c>
      <c r="F41" s="29">
        <f>IF(IFERROR(VLOOKUP(A41,'[1]Valuation Sheet'!$B:$W,5,FALSE),"")&lt;0.2,0.2,IFERROR(VLOOKUP(A41,'[1]Valuation Sheet'!$B:$W,5,FALSE),""))</f>
        <v>14.332572332036046</v>
      </c>
      <c r="G41" s="29">
        <f>IF(IFERROR(VLOOKUP(A41,'[1]Valuation Sheet'!$B:$W,4,FALSE),"")&lt;0.2,0.2,IFERROR(VLOOKUP(A41,'[1]Valuation Sheet'!$B:$W,4,FALSE),""))</f>
        <v>26.417353146080814</v>
      </c>
      <c r="H41" s="29">
        <f t="shared" si="0"/>
        <v>-48.871773149571219</v>
      </c>
      <c r="I41" s="3" t="str">
        <f>VLOOKUP(A41,'[1]Valuation Sheet'!$B:$W,8,FALSE)</f>
        <v>UNDERPRICED</v>
      </c>
      <c r="J41" s="23" t="str">
        <f t="shared" si="1"/>
        <v/>
      </c>
      <c r="K41" s="24">
        <f t="shared" si="26"/>
        <v>-1.5050087781621715</v>
      </c>
      <c r="L41" s="29">
        <f t="shared" si="27"/>
        <v>2.7740417626244245</v>
      </c>
      <c r="M41" s="29">
        <f>VLOOKUP(A41,'[1]Business Score'!$A:$BU,73,)</f>
        <v>14.859080322112121</v>
      </c>
      <c r="N41" s="29">
        <f>IFERROR(B41/D41,"")</f>
        <v>0.21445694304153637</v>
      </c>
      <c r="O41" s="26">
        <f>IFERROR(XFD41/B41,"")</f>
        <v>0.13123232323232323</v>
      </c>
      <c r="P41" s="31">
        <f>VLOOKUP(A41,'[1]Valuation Sheet'!$B:$W,21,FALSE)</f>
        <v>4.3368390194102648</v>
      </c>
      <c r="Q41" s="3">
        <f>P41/5</f>
        <v>0.86736780388205292</v>
      </c>
      <c r="XFD41" s="1">
        <v>0.64959999999999996</v>
      </c>
    </row>
    <row r="42" spans="1:17 16384:16384" x14ac:dyDescent="0.25">
      <c r="A42" s="7" t="s">
        <v>46</v>
      </c>
      <c r="B42" s="28" t="str">
        <f>IFERROR(VLOOKUP(A42,'[1]Valuation Sheet'!$B:$W,7,FALSE),"")</f>
        <v>32.00</v>
      </c>
      <c r="C42" s="29">
        <f>IFERROR(VLOOKUP(A42,'[1]Business Score'!$A:$O,15,FALSE),"")</f>
        <v>1.588200347826086</v>
      </c>
      <c r="D42" s="29">
        <f>IFERROR(B42/VLOOKUP(A42,'[1]Business Score'!$A:$Q,17,FALSE),"")</f>
        <v>14.662638956521741</v>
      </c>
      <c r="E42" s="30">
        <f>IFERROR(VLOOKUP(A42,'[1]Valuation Sheet'!$B:$W,2,FALSE),"")</f>
        <v>0.9488094994518107</v>
      </c>
      <c r="F42" s="29">
        <f>IF(IFERROR(VLOOKUP(A42,'[1]Valuation Sheet'!$B:$W,5,FALSE),"")&lt;0.2,0.2,IFERROR(VLOOKUP(A42,'[1]Valuation Sheet'!$B:$W,5,FALSE),""))</f>
        <v>7.9037871863928286</v>
      </c>
      <c r="G42" s="29">
        <f>IF(IFERROR(VLOOKUP(A42,'[1]Valuation Sheet'!$B:$W,4,FALSE),"")&lt;0.2,0.2,IFERROR(VLOOKUP(A42,'[1]Valuation Sheet'!$B:$W,4,FALSE),""))</f>
        <v>14.568015598128619</v>
      </c>
      <c r="H42" s="29">
        <f t="shared" si="0"/>
        <v>138.00987656156011</v>
      </c>
      <c r="I42" s="3" t="str">
        <f>VLOOKUP(A42,'[1]Valuation Sheet'!$B:$W,8,FALSE)</f>
        <v>OVERPRICED</v>
      </c>
      <c r="J42" s="23" t="str">
        <f t="shared" si="1"/>
        <v/>
      </c>
      <c r="K42" s="24">
        <f t="shared" si="26"/>
        <v>20.148591482051561</v>
      </c>
      <c r="L42" s="29">
        <f t="shared" si="27"/>
        <v>33.726475144366169</v>
      </c>
      <c r="M42" s="29">
        <f>VLOOKUP(A42,'[1]Business Score'!$A:$BU,73,)</f>
        <v>86.897019478976162</v>
      </c>
      <c r="N42" s="29">
        <f>IFERROR(B42/D42,"")</f>
        <v>2.182417509896255</v>
      </c>
      <c r="O42" s="26">
        <f>IFERROR(XFD42/B42,"")</f>
        <v>1.5640624999999998E-2</v>
      </c>
      <c r="P42" s="31">
        <f>VLOOKUP(A42,'[1]Valuation Sheet'!$B:$W,21,FALSE)</f>
        <v>-0.5447495125584807</v>
      </c>
      <c r="Q42" s="3">
        <f>P42/5</f>
        <v>-0.10894990251169615</v>
      </c>
      <c r="XFD42" s="1">
        <v>0.50049999999999994</v>
      </c>
    </row>
    <row r="43" spans="1:17 16384:16384" x14ac:dyDescent="0.25">
      <c r="A43" s="18" t="s">
        <v>47</v>
      </c>
      <c r="B43" s="28"/>
      <c r="C43" s="29"/>
      <c r="D43" s="29"/>
      <c r="E43" s="30"/>
      <c r="F43" s="29"/>
      <c r="G43" s="29"/>
      <c r="H43" s="29"/>
      <c r="I43" s="3"/>
      <c r="J43" s="23"/>
      <c r="K43" s="24"/>
      <c r="L43" s="29"/>
      <c r="M43" s="29"/>
      <c r="N43" s="25"/>
      <c r="O43" s="26" t="str">
        <f>IFERROR(XFD43/B43,"")</f>
        <v/>
      </c>
      <c r="P43" s="31"/>
      <c r="Q43" s="3"/>
      <c r="XFD43" s="1">
        <v>0</v>
      </c>
    </row>
    <row r="44" spans="1:17 16384:16384" x14ac:dyDescent="0.25">
      <c r="A44" s="7" t="s">
        <v>48</v>
      </c>
      <c r="B44" s="28" t="str">
        <f>IFERROR(VLOOKUP(A44,'[1]Valuation Sheet'!$B:$W,7,FALSE),"")</f>
        <v>20.60</v>
      </c>
      <c r="C44" s="29">
        <f>IFERROR(VLOOKUP(A44,'[1]Business Score'!$A:$O,15,FALSE),"")</f>
        <v>4.622587121212125</v>
      </c>
      <c r="D44" s="29">
        <f>IFERROR(B44/VLOOKUP(A44,'[1]Business Score'!$A:$Q,17,FALSE),"")</f>
        <v>30.707429882154887</v>
      </c>
      <c r="E44" s="30">
        <f>IFERROR(VLOOKUP(A44,'[1]Valuation Sheet'!$B:$W,2,FALSE),"")</f>
        <v>3.5019889929724983</v>
      </c>
      <c r="F44" s="29">
        <f>IF(IFERROR(VLOOKUP(A44,'[1]Valuation Sheet'!$B:$W,5,FALSE),"")&lt;0.2,0.2,IFERROR(VLOOKUP(A44,'[1]Valuation Sheet'!$B:$W,5,FALSE),""))</f>
        <v>19.253365879161397</v>
      </c>
      <c r="G44" s="29">
        <f>IF(IFERROR(VLOOKUP(A44,'[1]Valuation Sheet'!$B:$W,4,FALSE),"")&lt;0.2,0.2,IFERROR(VLOOKUP(A44,'[1]Valuation Sheet'!$B:$W,4,FALSE),""))</f>
        <v>35.487207313347341</v>
      </c>
      <c r="H44" s="29">
        <f t="shared" si="0"/>
        <v>32.767768792505152</v>
      </c>
      <c r="I44" s="3" t="str">
        <f>VLOOKUP(A44,'[1]Valuation Sheet'!$B:$W,8,FALSE)</f>
        <v>FAIRLY PRICED</v>
      </c>
      <c r="J44" s="23" t="str">
        <f t="shared" si="1"/>
        <v/>
      </c>
      <c r="K44" s="24">
        <f t="shared" ref="K44" si="28">IFERROR(B44/C44,"")</f>
        <v>4.456378962652912</v>
      </c>
      <c r="L44" s="29">
        <f t="shared" ref="L44" si="29">IFERROR(B44/E44,"")</f>
        <v>5.8823714298755299</v>
      </c>
      <c r="M44" s="29">
        <f>VLOOKUP(A44,'[1]Business Score'!$A:$BU,73,)</f>
        <v>7.0886211407764348</v>
      </c>
      <c r="N44" s="29">
        <f>IFERROR(B44/D44,"")</f>
        <v>0.67084741637630019</v>
      </c>
      <c r="O44" s="26">
        <f>IFERROR(XFD44/B44,"")</f>
        <v>9.7584951456310673E-2</v>
      </c>
      <c r="P44" s="31">
        <f>VLOOKUP(A44,'[1]Valuation Sheet'!$B:$W,21,FALSE)</f>
        <v>0.72267996666734646</v>
      </c>
      <c r="Q44" s="3">
        <f>P44/5</f>
        <v>0.14453599333346928</v>
      </c>
      <c r="XFD44" s="1">
        <v>2.0102500000000001</v>
      </c>
    </row>
    <row r="45" spans="1:17 16384:16384" x14ac:dyDescent="0.25">
      <c r="A45" s="18" t="s">
        <v>49</v>
      </c>
      <c r="B45" s="28"/>
      <c r="C45" s="29"/>
      <c r="D45" s="29"/>
      <c r="E45" s="30"/>
      <c r="F45" s="29"/>
      <c r="G45" s="29"/>
      <c r="H45" s="29"/>
      <c r="I45" s="3"/>
      <c r="J45" s="23"/>
      <c r="K45" s="24"/>
      <c r="L45" s="29"/>
      <c r="M45" s="29"/>
      <c r="N45" s="25"/>
      <c r="O45" s="26" t="str">
        <f>IFERROR(XFD45/B45,"")</f>
        <v/>
      </c>
      <c r="P45" s="31"/>
      <c r="Q45" s="3"/>
      <c r="XFD45" s="1">
        <v>0</v>
      </c>
    </row>
    <row r="46" spans="1:17 16384:16384" x14ac:dyDescent="0.25">
      <c r="A46" s="7" t="s">
        <v>50</v>
      </c>
      <c r="B46" s="28" t="str">
        <f>IFERROR(VLOOKUP(A46,'[1]Valuation Sheet'!$B:$W,7,FALSE),"")</f>
        <v>1.56</v>
      </c>
      <c r="C46" s="29">
        <f>IFERROR(VLOOKUP(A46,'[1]Business Score'!$A:$O,15,FALSE),"")</f>
        <v>0.25016761363636353</v>
      </c>
      <c r="D46" s="29">
        <f>IFERROR(B46/VLOOKUP(A46,'[1]Business Score'!$A:$Q,17,FALSE),"")</f>
        <v>0.94764646125686403</v>
      </c>
      <c r="E46" s="30">
        <f>IFERROR(VLOOKUP(A46,'[1]Valuation Sheet'!$B:$W,2,FALSE),"")</f>
        <v>0.2050461999644633</v>
      </c>
      <c r="F46" s="29">
        <f>IF(IFERROR(VLOOKUP(A46,'[1]Valuation Sheet'!$B:$W,5,FALSE),"")&lt;0.2,0.2,IFERROR(VLOOKUP(A46,'[1]Valuation Sheet'!$B:$W,5,FALSE),""))</f>
        <v>0.88524925289996059</v>
      </c>
      <c r="G46" s="29">
        <f>IF(IFERROR(VLOOKUP(A46,'[1]Valuation Sheet'!$B:$W,4,FALSE),"")&lt;0.2,0.2,IFERROR(VLOOKUP(A46,'[1]Valuation Sheet'!$B:$W,4,FALSE),""))</f>
        <v>1.6316639884586803</v>
      </c>
      <c r="H46" s="29">
        <f t="shared" si="0"/>
        <v>3.7387112199397379</v>
      </c>
      <c r="I46" s="3" t="str">
        <f>VLOOKUP(A46,'[1]Valuation Sheet'!$B:$W,8,FALSE)</f>
        <v>OVERPRICED</v>
      </c>
      <c r="J46" s="23" t="str">
        <f t="shared" si="1"/>
        <v/>
      </c>
      <c r="K46" s="24">
        <f t="shared" ref="K46" si="30">IFERROR(B46/C46,"")</f>
        <v>6.2358191666950598</v>
      </c>
      <c r="L46" s="29">
        <f t="shared" ref="L46" si="31">IFERROR(B46/E46,"")</f>
        <v>7.6080415061111335</v>
      </c>
      <c r="M46" s="29">
        <f>VLOOKUP(A46,'[1]Business Score'!$A:$BU,73,)</f>
        <v>14.944825053870568</v>
      </c>
      <c r="N46" s="29">
        <f>IFERROR(B46/D46,"")</f>
        <v>1.6461835333938473</v>
      </c>
      <c r="O46" s="26">
        <f>IFERROR(XFD46/B46,"")</f>
        <v>0.12819551282051284</v>
      </c>
      <c r="P46" s="31">
        <f>VLOOKUP(A46,'[1]Valuation Sheet'!$B:$W,21,FALSE)</f>
        <v>4.5938454140179719E-2</v>
      </c>
      <c r="Q46" s="3">
        <f>P46/5</f>
        <v>9.1876908280359437E-3</v>
      </c>
      <c r="XFD46" s="1">
        <v>0.19998500000000002</v>
      </c>
    </row>
    <row r="47" spans="1:17 16384:16384" x14ac:dyDescent="0.25">
      <c r="A47" s="18" t="s">
        <v>51</v>
      </c>
      <c r="B47" s="28"/>
      <c r="C47" s="29"/>
      <c r="D47" s="29"/>
      <c r="E47" s="30"/>
      <c r="F47" s="29"/>
      <c r="G47" s="29"/>
      <c r="H47" s="29"/>
      <c r="I47" s="3"/>
      <c r="J47" s="23"/>
      <c r="K47" s="24"/>
      <c r="L47" s="29"/>
      <c r="M47" s="29"/>
      <c r="N47" s="25"/>
      <c r="O47" s="26" t="str">
        <f>IFERROR(XFD47/B47,"")</f>
        <v/>
      </c>
      <c r="P47" s="31"/>
      <c r="Q47" s="3"/>
      <c r="XFD47" s="1">
        <v>0</v>
      </c>
    </row>
    <row r="48" spans="1:17 16384:16384" x14ac:dyDescent="0.25">
      <c r="A48" s="7" t="s">
        <v>52</v>
      </c>
      <c r="B48" s="28" t="str">
        <f>IFERROR(VLOOKUP(A48,'[1]Valuation Sheet'!$B:$W,7,FALSE),"")</f>
        <v>10.30</v>
      </c>
      <c r="C48" s="29">
        <f>IFERROR(VLOOKUP(A48,'[1]Business Score'!$A:$O,15,FALSE),"")</f>
        <v>0.43781117021276544</v>
      </c>
      <c r="D48" s="29">
        <f>IFERROR(B48/VLOOKUP(A48,'[1]Business Score'!$A:$Q,17,FALSE),"")</f>
        <v>6.6851895340819532</v>
      </c>
      <c r="E48" s="30">
        <f>IFERROR(VLOOKUP(A48,'[1]Valuation Sheet'!$B:$W,2,FALSE),"")</f>
        <v>0.38194334184994083</v>
      </c>
      <c r="F48" s="29">
        <f>IF(IFERROR(VLOOKUP(A48,'[1]Valuation Sheet'!$B:$W,5,FALSE),"")&lt;0.2,0.2,IFERROR(VLOOKUP(A48,'[1]Valuation Sheet'!$B:$W,5,FALSE),""))</f>
        <v>3.5841665009888288</v>
      </c>
      <c r="G48" s="29">
        <f>IF(IFERROR(VLOOKUP(A48,'[1]Valuation Sheet'!$B:$W,4,FALSE),"")&lt;0.2,0.2,IFERROR(VLOOKUP(A48,'[1]Valuation Sheet'!$B:$W,4,FALSE),""))</f>
        <v>6.6062246188241716</v>
      </c>
      <c r="H48" s="29">
        <f t="shared" si="0"/>
        <v>9.6836479619148879</v>
      </c>
      <c r="I48" s="3" t="str">
        <f>VLOOKUP(A48,'[1]Valuation Sheet'!$B:$W,8,FALSE)</f>
        <v>OVERPRICED</v>
      </c>
      <c r="J48" s="23" t="str">
        <f t="shared" si="1"/>
        <v/>
      </c>
      <c r="K48" s="24">
        <f t="shared" ref="K48" si="32">IFERROR(B48/C48,"")</f>
        <v>23.52612427635059</v>
      </c>
      <c r="L48" s="29">
        <f t="shared" ref="L48" si="33">IFERROR(B48/E48,"")</f>
        <v>26.967350576428423</v>
      </c>
      <c r="M48" s="29">
        <f>VLOOKUP(A48,'[1]Business Score'!$A:$BU,73,)</f>
        <v>22.118320912663954</v>
      </c>
      <c r="N48" s="29">
        <f t="shared" ref="N48:N54" si="34">IFERROR(B48/D48,"")</f>
        <v>1.540719219326435</v>
      </c>
      <c r="O48" s="26">
        <f>IFERROR(XFD48/B48,"")</f>
        <v>2.2106796116504856E-2</v>
      </c>
      <c r="P48" s="31">
        <f>VLOOKUP(A48,'[1]Valuation Sheet'!$B:$W,21,FALSE)</f>
        <v>-0.35861896904619694</v>
      </c>
      <c r="Q48" s="3">
        <f t="shared" ref="Q48:Q54" si="35">P48/5</f>
        <v>-7.1723793809239392E-2</v>
      </c>
      <c r="XFD48" s="1">
        <v>0.22770000000000001</v>
      </c>
    </row>
    <row r="49" spans="1:17 16384:16384" x14ac:dyDescent="0.25">
      <c r="A49" s="7" t="s">
        <v>53</v>
      </c>
      <c r="B49" s="28" t="str">
        <f>IFERROR(VLOOKUP(A49,'[1]Valuation Sheet'!$B:$W,7,FALSE),"")</f>
        <v>20.50</v>
      </c>
      <c r="C49" s="29">
        <f>IFERROR(VLOOKUP(A49,'[1]Business Score'!$A:$O,15,FALSE),"")</f>
        <v>-0.23157739999999999</v>
      </c>
      <c r="D49" s="29">
        <f>IFERROR(B49/VLOOKUP(A49,'[1]Business Score'!$A:$Q,17,FALSE),"")</f>
        <v>7.2964966666666653</v>
      </c>
      <c r="E49" s="30">
        <f>IFERROR(VLOOKUP(A49,'[1]Valuation Sheet'!$B:$W,2,FALSE),"")</f>
        <v>2.4562893798090589E-2</v>
      </c>
      <c r="F49" s="29">
        <f>IF(IFERROR(VLOOKUP(A49,'[1]Valuation Sheet'!$B:$W,5,FALSE),"")&lt;0.2,0.2,IFERROR(VLOOKUP(A49,'[1]Valuation Sheet'!$B:$W,5,FALSE),""))</f>
        <v>2.3760813126049647</v>
      </c>
      <c r="G49" s="29">
        <f>IF(IFERROR(VLOOKUP(A49,'[1]Valuation Sheet'!$B:$W,4,FALSE),"")&lt;0.2,0.2,IFERROR(VLOOKUP(A49,'[1]Valuation Sheet'!$B:$W,4,FALSE),""))</f>
        <v>4.379519438990453</v>
      </c>
      <c r="H49" s="29">
        <f t="shared" si="0"/>
        <v>2.3145735538955026</v>
      </c>
      <c r="I49" s="3" t="str">
        <f>VLOOKUP(A49,'[1]Valuation Sheet'!$B:$W,8,FALSE)</f>
        <v>OVERPRICED</v>
      </c>
      <c r="J49" s="23" t="str">
        <f t="shared" si="1"/>
        <v/>
      </c>
      <c r="K49" s="24">
        <f t="shared" ref="K49:K54" si="36">IFERROR(B49/C49,"")</f>
        <v>-88.523318769448139</v>
      </c>
      <c r="L49" s="29">
        <f t="shared" ref="L49:L54" si="37">IFERROR(B49/E49,"")</f>
        <v>834.59221737112989</v>
      </c>
      <c r="M49" s="29">
        <f>VLOOKUP(A49,'[1]Business Score'!$A:$BU,73,)</f>
        <v>-9.9948162208207822</v>
      </c>
      <c r="N49" s="29">
        <f t="shared" si="34"/>
        <v>2.8095675139073597</v>
      </c>
      <c r="O49" s="26">
        <f>IFERROR(XFD49/B49,"")</f>
        <v>9.9087804878048788E-3</v>
      </c>
      <c r="P49" s="31">
        <f>VLOOKUP(A49,'[1]Valuation Sheet'!$B:$W,21,FALSE)</f>
        <v>-0.78636490541509985</v>
      </c>
      <c r="Q49" s="3">
        <f t="shared" si="35"/>
        <v>-0.15727298108301996</v>
      </c>
      <c r="XFD49" s="1">
        <v>0.20313000000000001</v>
      </c>
    </row>
    <row r="50" spans="1:17 16384:16384" x14ac:dyDescent="0.25">
      <c r="A50" s="7" t="s">
        <v>54</v>
      </c>
      <c r="B50" s="28" t="str">
        <f>IFERROR(VLOOKUP(A50,'[1]Valuation Sheet'!$B:$W,7,FALSE),"")</f>
        <v>9.55</v>
      </c>
      <c r="C50" s="29">
        <f>IFERROR(VLOOKUP(A50,'[1]Business Score'!$A:$O,15,FALSE),"")</f>
        <v>1.8313723333333347</v>
      </c>
      <c r="D50" s="29">
        <f>IFERROR(B50/VLOOKUP(A50,'[1]Business Score'!$A:$Q,17,FALSE),"")</f>
        <v>7.4970669185185184</v>
      </c>
      <c r="E50" s="30">
        <f>IFERROR(VLOOKUP(A50,'[1]Valuation Sheet'!$B:$W,2,FALSE),"")</f>
        <v>2.0334917127968124</v>
      </c>
      <c r="F50" s="29">
        <f>IF(IFERROR(VLOOKUP(A50,'[1]Valuation Sheet'!$B:$W,5,FALSE),"")&lt;0.2,0.2,IFERROR(VLOOKUP(A50,'[1]Valuation Sheet'!$B:$W,5,FALSE),""))</f>
        <v>8.7266257820557396</v>
      </c>
      <c r="G50" s="29">
        <f>IF(IFERROR(VLOOKUP(A50,'[1]Valuation Sheet'!$B:$W,4,FALSE),"")&lt;0.2,0.2,IFERROR(VLOOKUP(A50,'[1]Valuation Sheet'!$B:$W,4,FALSE),""))</f>
        <v>16.084646197317397</v>
      </c>
      <c r="H50" s="29">
        <f t="shared" si="0"/>
        <v>12.502357112510616</v>
      </c>
      <c r="I50" s="3" t="str">
        <f>VLOOKUP(A50,'[1]Valuation Sheet'!$B:$W,8,FALSE)</f>
        <v>FAIRLY PRICED</v>
      </c>
      <c r="J50" s="23" t="str">
        <f t="shared" si="1"/>
        <v/>
      </c>
      <c r="K50" s="24">
        <f t="shared" si="36"/>
        <v>5.2146687083656902</v>
      </c>
      <c r="L50" s="29">
        <f t="shared" si="37"/>
        <v>4.6963555051154726</v>
      </c>
      <c r="M50" s="29">
        <f>VLOOKUP(A50,'[1]Business Score'!$A:$BU,73,)</f>
        <v>6.8267696770075732</v>
      </c>
      <c r="N50" s="29">
        <f t="shared" si="34"/>
        <v>1.2738315002111731</v>
      </c>
      <c r="O50" s="26">
        <f>IFERROR(XFD50/B50,"")</f>
        <v>0.13140314136125653</v>
      </c>
      <c r="P50" s="31">
        <f>VLOOKUP(A50,'[1]Valuation Sheet'!$B:$W,21,FALSE)</f>
        <v>0.68425614631595777</v>
      </c>
      <c r="Q50" s="3">
        <f t="shared" si="35"/>
        <v>0.13685122926319154</v>
      </c>
      <c r="XFD50" s="1">
        <v>1.2548999999999999</v>
      </c>
    </row>
    <row r="51" spans="1:17 16384:16384" x14ac:dyDescent="0.25">
      <c r="A51" s="7" t="s">
        <v>55</v>
      </c>
      <c r="B51" s="28" t="str">
        <f>IFERROR(VLOOKUP(A51,'[1]Valuation Sheet'!$B:$W,7,FALSE),"")</f>
        <v>14.00</v>
      </c>
      <c r="C51" s="29">
        <f>IFERROR(VLOOKUP(A51,'[1]Business Score'!$A:$O,15,FALSE),"")</f>
        <v>2.5676757723577328</v>
      </c>
      <c r="D51" s="29">
        <f>IFERROR(B51/VLOOKUP(A51,'[1]Business Score'!$A:$Q,17,FALSE),"")</f>
        <v>36.96732512195122</v>
      </c>
      <c r="E51" s="30">
        <f>IFERROR(VLOOKUP(A51,'[1]Valuation Sheet'!$B:$W,2,FALSE),"")</f>
        <v>2.9716020269250683</v>
      </c>
      <c r="F51" s="29">
        <f>IF(IFERROR(VLOOKUP(A51,'[1]Valuation Sheet'!$B:$W,5,FALSE),"")&lt;0.2,0.2,IFERROR(VLOOKUP(A51,'[1]Valuation Sheet'!$B:$W,5,FALSE),""))</f>
        <v>21.498906376035411</v>
      </c>
      <c r="G51" s="29">
        <f>IF(IFERROR(VLOOKUP(A51,'[1]Valuation Sheet'!$B:$W,4,FALSE),"")&lt;0.2,0.2,IFERROR(VLOOKUP(A51,'[1]Valuation Sheet'!$B:$W,4,FALSE),""))</f>
        <v>39.626117966332657</v>
      </c>
      <c r="H51" s="29">
        <f t="shared" si="0"/>
        <v>49.461769155528387</v>
      </c>
      <c r="I51" s="3" t="str">
        <f>VLOOKUP(A51,'[1]Valuation Sheet'!$B:$W,8,FALSE)</f>
        <v>UNDERPRICED</v>
      </c>
      <c r="J51" s="23" t="str">
        <f t="shared" si="1"/>
        <v>BUY</v>
      </c>
      <c r="K51" s="24">
        <f t="shared" si="36"/>
        <v>5.452401798823959</v>
      </c>
      <c r="L51" s="29">
        <f t="shared" si="37"/>
        <v>4.7112634441452492</v>
      </c>
      <c r="M51" s="29">
        <f>VLOOKUP(A51,'[1]Business Score'!$A:$BU,73,)</f>
        <v>19.263245651187027</v>
      </c>
      <c r="N51" s="29">
        <f t="shared" si="34"/>
        <v>0.37871282149345425</v>
      </c>
      <c r="O51" s="26">
        <f>IFERROR(XFD51/B51,"")</f>
        <v>7.1468571428571423E-2</v>
      </c>
      <c r="P51" s="31">
        <f>VLOOKUP(A51,'[1]Valuation Sheet'!$B:$W,21,FALSE)</f>
        <v>1.8304369975951897</v>
      </c>
      <c r="Q51" s="3">
        <f t="shared" si="35"/>
        <v>0.36608739951903796</v>
      </c>
      <c r="XFD51" s="1">
        <v>1.0005599999999999</v>
      </c>
    </row>
    <row r="52" spans="1:17 16384:16384" x14ac:dyDescent="0.25">
      <c r="A52" s="7" t="s">
        <v>56</v>
      </c>
      <c r="B52" s="28" t="str">
        <f>IFERROR(VLOOKUP(A52,'[1]Valuation Sheet'!$B:$W,7,FALSE),"")</f>
        <v>0.95</v>
      </c>
      <c r="C52" s="29">
        <f>IFERROR(VLOOKUP(A52,'[1]Business Score'!$A:$O,15,FALSE),"")</f>
        <v>2.4043715846994534E-2</v>
      </c>
      <c r="D52" s="29">
        <f>IFERROR(B52/VLOOKUP(A52,'[1]Business Score'!$A:$Q,17,FALSE),"")</f>
        <v>6.9955929487179489</v>
      </c>
      <c r="E52" s="30">
        <f>IFERROR(VLOOKUP(A52,'[1]Valuation Sheet'!$B:$W,2,FALSE),"")</f>
        <v>0.20322289089797915</v>
      </c>
      <c r="F52" s="29">
        <f>IF(IFERROR(VLOOKUP(A52,'[1]Valuation Sheet'!$B:$W,5,FALSE),"")&lt;0.2,0.2,IFERROR(VLOOKUP(A52,'[1]Valuation Sheet'!$B:$W,5,FALSE),""))</f>
        <v>3.1209829596867928</v>
      </c>
      <c r="G52" s="29">
        <f>IF(IFERROR(VLOOKUP(A52,'[1]Valuation Sheet'!$B:$W,4,FALSE),"")&lt;0.2,0.2,IFERROR(VLOOKUP(A52,'[1]Valuation Sheet'!$B:$W,4,FALSE),""))</f>
        <v>5.7524990698745109</v>
      </c>
      <c r="H52" s="29">
        <f t="shared" si="0"/>
        <v>0.52680401137075039</v>
      </c>
      <c r="I52" s="3" t="str">
        <f>VLOOKUP(A52,'[1]Valuation Sheet'!$B:$W,8,FALSE)</f>
        <v>UNDERPRICED</v>
      </c>
      <c r="J52" s="23" t="str">
        <f t="shared" si="1"/>
        <v/>
      </c>
      <c r="K52" s="24">
        <f t="shared" si="36"/>
        <v>39.51136363636364</v>
      </c>
      <c r="L52" s="29">
        <f t="shared" si="37"/>
        <v>4.6746702391755353</v>
      </c>
      <c r="M52" s="29">
        <f>VLOOKUP(A52,'[1]Business Score'!$A:$BU,73,)</f>
        <v>21.910257745647119</v>
      </c>
      <c r="N52" s="29">
        <f t="shared" si="34"/>
        <v>0.13579978237214363</v>
      </c>
      <c r="O52" s="26">
        <f>IFERROR(XFD52/B52,"")</f>
        <v>6.3174736842105256E-2</v>
      </c>
      <c r="P52" s="31">
        <f>VLOOKUP(A52,'[1]Valuation Sheet'!$B:$W,21,FALSE)</f>
        <v>5.0552621788152745</v>
      </c>
      <c r="Q52" s="3">
        <f t="shared" si="35"/>
        <v>1.0110524357630548</v>
      </c>
      <c r="XFD52" s="1">
        <v>6.0015999999999993E-2</v>
      </c>
    </row>
    <row r="53" spans="1:17 16384:16384" x14ac:dyDescent="0.25">
      <c r="A53" s="7" t="s">
        <v>57</v>
      </c>
      <c r="B53" s="28" t="str">
        <f>IFERROR(VLOOKUP(A53,'[1]Valuation Sheet'!$B:$W,7,FALSE),"")</f>
        <v>14.00</v>
      </c>
      <c r="C53" s="29">
        <f>IFERROR(VLOOKUP(A53,'[1]Business Score'!$A:$O,15,FALSE),"")</f>
        <v>1.6680064150943392</v>
      </c>
      <c r="D53" s="29">
        <f>IFERROR(B53/VLOOKUP(A53,'[1]Business Score'!$A:$Q,17,FALSE),"")</f>
        <v>4.6543317959468906</v>
      </c>
      <c r="E53" s="30">
        <f>IFERROR(VLOOKUP(A53,'[1]Valuation Sheet'!$B:$W,2,FALSE),"")</f>
        <v>1.496416369728139</v>
      </c>
      <c r="F53" s="29">
        <f>IF(IFERROR(VLOOKUP(A53,'[1]Valuation Sheet'!$B:$W,5,FALSE),"")&lt;0.2,0.2,IFERROR(VLOOKUP(A53,'[1]Valuation Sheet'!$B:$W,5,FALSE),""))</f>
        <v>5.690803495567077</v>
      </c>
      <c r="G53" s="29">
        <f>IF(IFERROR(VLOOKUP(A53,'[1]Valuation Sheet'!$B:$W,4,FALSE),"")&lt;0.2,0.2,IFERROR(VLOOKUP(A53,'[1]Valuation Sheet'!$B:$W,4,FALSE),""))</f>
        <v>10.489112641093525</v>
      </c>
      <c r="H53" s="29">
        <f t="shared" si="0"/>
        <v>16.801449154871502</v>
      </c>
      <c r="I53" s="3" t="str">
        <f>VLOOKUP(A53,'[1]Valuation Sheet'!$B:$W,8,FALSE)</f>
        <v>OVERPRICED</v>
      </c>
      <c r="J53" s="23" t="str">
        <f t="shared" si="1"/>
        <v/>
      </c>
      <c r="K53" s="24">
        <f t="shared" si="36"/>
        <v>8.3932530914206271</v>
      </c>
      <c r="L53" s="29">
        <f t="shared" si="37"/>
        <v>9.3556848770262029</v>
      </c>
      <c r="M53" s="29">
        <f>VLOOKUP(A53,'[1]Business Score'!$A:$BU,73,)</f>
        <v>10.072772504247979</v>
      </c>
      <c r="N53" s="29">
        <f t="shared" si="34"/>
        <v>3.0079505746005371</v>
      </c>
      <c r="O53" s="26">
        <f>IFERROR(XFD53/B53,"")</f>
        <v>7.1385714285714288E-2</v>
      </c>
      <c r="P53" s="31">
        <f>VLOOKUP(A53,'[1]Valuation Sheet'!$B:$W,21,FALSE)</f>
        <v>-0.25077766849331962</v>
      </c>
      <c r="Q53" s="3">
        <f t="shared" si="35"/>
        <v>-5.0155533698663921E-2</v>
      </c>
      <c r="XFD53" s="1">
        <v>0.99940000000000007</v>
      </c>
    </row>
    <row r="54" spans="1:17 16384:16384" x14ac:dyDescent="0.25">
      <c r="A54" s="7" t="s">
        <v>58</v>
      </c>
      <c r="B54" s="28" t="str">
        <f>IFERROR(VLOOKUP(A54,'[1]Valuation Sheet'!$B:$W,7,FALSE),"")</f>
        <v>1,270.00</v>
      </c>
      <c r="C54" s="29">
        <f>IFERROR(VLOOKUP(A54,'[1]Business Score'!$A:$O,15,FALSE),"")</f>
        <v>54.257848257764977</v>
      </c>
      <c r="D54" s="29">
        <f>IFERROR(B54/VLOOKUP(A54,'[1]Business Score'!$A:$Q,17,FALSE),"")</f>
        <v>80.056312740825661</v>
      </c>
      <c r="E54" s="30">
        <f>IFERROR(VLOOKUP(A54,'[1]Valuation Sheet'!$B:$W,2,FALSE),"")</f>
        <v>41.301701138509841</v>
      </c>
      <c r="F54" s="29">
        <f>IF(IFERROR(VLOOKUP(A54,'[1]Valuation Sheet'!$B:$W,5,FALSE),"")&lt;0.2,0.2,IFERROR(VLOOKUP(A54,'[1]Valuation Sheet'!$B:$W,5,FALSE),""))</f>
        <v>140.91159822575878</v>
      </c>
      <c r="G54" s="29">
        <f>IF(IFERROR(VLOOKUP(A54,'[1]Valuation Sheet'!$B:$W,4,FALSE),"")&lt;0.2,0.2,IFERROR(VLOOKUP(A54,'[1]Valuation Sheet'!$B:$W,4,FALSE),""))</f>
        <v>259.72389090184447</v>
      </c>
      <c r="H54" s="29">
        <f t="shared" si="0"/>
        <v>1739.193163741222</v>
      </c>
      <c r="I54" s="3" t="str">
        <f>VLOOKUP(A54,'[1]Valuation Sheet'!$B:$W,8,FALSE)</f>
        <v>OVERPRICED</v>
      </c>
      <c r="J54" s="23" t="str">
        <f t="shared" si="1"/>
        <v/>
      </c>
      <c r="K54" s="24">
        <f t="shared" si="36"/>
        <v>23.4067520327485</v>
      </c>
      <c r="L54" s="29">
        <f t="shared" si="37"/>
        <v>30.749338767933892</v>
      </c>
      <c r="M54" s="29">
        <f>VLOOKUP(A54,'[1]Business Score'!$A:$BU,73,)</f>
        <v>32.054222929718222</v>
      </c>
      <c r="N54" s="29">
        <f t="shared" si="34"/>
        <v>15.863833300835358</v>
      </c>
      <c r="O54" s="26">
        <f>IFERROR(XFD54/B54,"")</f>
        <v>4.6119527559055122E-2</v>
      </c>
      <c r="P54" s="31">
        <f>VLOOKUP(A54,'[1]Valuation Sheet'!$B:$W,21,FALSE)</f>
        <v>-0.79549299928988626</v>
      </c>
      <c r="Q54" s="3">
        <f t="shared" si="35"/>
        <v>-0.15909859985797725</v>
      </c>
      <c r="XFD54" s="1">
        <v>58.571800000000003</v>
      </c>
    </row>
    <row r="55" spans="1:17 16384:16384" x14ac:dyDescent="0.25">
      <c r="A55" s="18" t="s">
        <v>59</v>
      </c>
      <c r="B55" s="28"/>
      <c r="C55" s="29"/>
      <c r="D55" s="29"/>
      <c r="E55" s="30"/>
      <c r="F55" s="29"/>
      <c r="G55" s="29"/>
      <c r="H55" s="29"/>
      <c r="I55" s="3"/>
      <c r="J55" s="23"/>
      <c r="K55" s="24"/>
      <c r="L55" s="29"/>
      <c r="M55" s="29"/>
      <c r="N55" s="25"/>
      <c r="O55" s="26" t="str">
        <f>IFERROR(XFD55/B55,"")</f>
        <v/>
      </c>
      <c r="P55" s="31"/>
      <c r="Q55" s="3"/>
      <c r="XFD55" s="1">
        <v>0</v>
      </c>
    </row>
    <row r="56" spans="1:17 16384:16384" x14ac:dyDescent="0.25">
      <c r="A56" s="7" t="s">
        <v>60</v>
      </c>
      <c r="B56" s="28">
        <f>IFERROR(VLOOKUP(A56,'[1]Valuation Sheet'!$B:$W,7,FALSE),"")</f>
        <v>3.37</v>
      </c>
      <c r="C56" s="29">
        <f>IFERROR(VLOOKUP(A56,'[1]Business Score'!$A:$O,15,FALSE),"")</f>
        <v>-0.1768878406204033</v>
      </c>
      <c r="D56" s="29">
        <f>IFERROR(B56/VLOOKUP(A56,'[1]Business Score'!$A:$Q,17,FALSE),"")</f>
        <v>6.8531768953068593</v>
      </c>
      <c r="E56" s="30">
        <f>IFERROR(VLOOKUP(A56,'[1]Valuation Sheet'!$B:$W,2,FALSE),"")</f>
        <v>9.6797374699833016E-2</v>
      </c>
      <c r="F56" s="29">
        <f>IF(IFERROR(VLOOKUP(A56,'[1]Valuation Sheet'!$B:$W,5,FALSE),"")&lt;0.2,0.2,IFERROR(VLOOKUP(A56,'[1]Valuation Sheet'!$B:$W,5,FALSE),""))</f>
        <v>2.7537438876856268</v>
      </c>
      <c r="G56" s="29">
        <f>IF(IFERROR(VLOOKUP(A56,'[1]Valuation Sheet'!$B:$W,4,FALSE),"")&lt;0.2,0.2,IFERROR(VLOOKUP(A56,'[1]Valuation Sheet'!$B:$W,4,FALSE),""))</f>
        <v>5.0756153933547612</v>
      </c>
      <c r="H56" s="29">
        <f t="shared" si="0"/>
        <v>-0.72558522604425701</v>
      </c>
      <c r="I56" s="3" t="str">
        <f>VLOOKUP(A56,'[1]Valuation Sheet'!$B:$W,8,FALSE)</f>
        <v>FAIRLY PRICED</v>
      </c>
      <c r="J56" s="23" t="str">
        <f t="shared" si="1"/>
        <v/>
      </c>
      <c r="K56" s="24">
        <f t="shared" ref="K56" si="38">IFERROR(B56/C56,"")</f>
        <v>-19.051620440276235</v>
      </c>
      <c r="L56" s="29">
        <f t="shared" ref="L56" si="39">IFERROR(B56/E56,"")</f>
        <v>34.814993799680124</v>
      </c>
      <c r="M56" s="29">
        <f>VLOOKUP(A56,'[1]Business Score'!$A:$BU,73,)</f>
        <v>4.1019508378834475</v>
      </c>
      <c r="N56" s="29">
        <f>IFERROR(B56/D56,"")</f>
        <v>0.49174274230507869</v>
      </c>
      <c r="O56" s="26">
        <f>IFERROR(XFD56/B56,"")</f>
        <v>0</v>
      </c>
      <c r="P56" s="31">
        <f>VLOOKUP(A56,'[1]Valuation Sheet'!$B:$W,21,FALSE)</f>
        <v>0.5061173274049735</v>
      </c>
      <c r="Q56" s="3">
        <f>P56/5</f>
        <v>0.1012234654809947</v>
      </c>
      <c r="XFD56" s="1">
        <v>0</v>
      </c>
    </row>
    <row r="57" spans="1:17 16384:16384" x14ac:dyDescent="0.25">
      <c r="A57" s="7" t="s">
        <v>61</v>
      </c>
      <c r="B57" s="28" t="str">
        <f>IFERROR(VLOOKUP(A57,'[1]Valuation Sheet'!$B:$W,7,FALSE),"")</f>
        <v>8.30</v>
      </c>
      <c r="C57" s="29">
        <f>IFERROR(VLOOKUP(A57,'[1]Business Score'!$A:$O,15,FALSE),"")</f>
        <v>0.39106888888888836</v>
      </c>
      <c r="D57" s="29">
        <f>IFERROR(B57/VLOOKUP(A57,'[1]Business Score'!$A:$Q,17,FALSE),"")</f>
        <v>7.1291466666666672</v>
      </c>
      <c r="E57" s="30">
        <f>IFERROR(VLOOKUP(A57,'[1]Valuation Sheet'!$B:$W,2,FALSE),"")</f>
        <v>1.4378930848408744</v>
      </c>
      <c r="F57" s="29">
        <f>IF(IFERROR(VLOOKUP(A57,'[1]Valuation Sheet'!$B:$W,5,FALSE),"")&lt;0.2,0.2,IFERROR(VLOOKUP(A57,'[1]Valuation Sheet'!$B:$W,5,FALSE),""))</f>
        <v>6.4920762178833122</v>
      </c>
      <c r="G57" s="29">
        <f>IF(IFERROR(VLOOKUP(A57,'[1]Valuation Sheet'!$B:$W,4,FALSE),"")&lt;0.2,0.2,IFERROR(VLOOKUP(A57,'[1]Valuation Sheet'!$B:$W,4,FALSE),""))</f>
        <v>11.96599369087104</v>
      </c>
      <c r="H57" s="29">
        <f t="shared" si="0"/>
        <v>15.468121393082123</v>
      </c>
      <c r="I57" s="3" t="str">
        <f>VLOOKUP(A57,'[1]Valuation Sheet'!$B:$W,8,FALSE)</f>
        <v>FAIRLY PRICED</v>
      </c>
      <c r="J57" s="23" t="str">
        <f t="shared" si="1"/>
        <v/>
      </c>
      <c r="K57" s="24">
        <f t="shared" ref="K57:K59" si="40">IFERROR(B57/C57,"")</f>
        <v>21.223882123638379</v>
      </c>
      <c r="L57" s="29">
        <f t="shared" ref="L57:L59" si="41">IFERROR(B57/E57,"")</f>
        <v>5.7723345967120547</v>
      </c>
      <c r="M57" s="29">
        <f>VLOOKUP(A57,'[1]Business Score'!$A:$BU,73,)</f>
        <v>39.553443990470363</v>
      </c>
      <c r="N57" s="29">
        <f>IFERROR(B57/D57,"")</f>
        <v>1.164234709717479</v>
      </c>
      <c r="O57" s="26">
        <f>IFERROR(XFD57/B57,"")</f>
        <v>0.90355662650602409</v>
      </c>
      <c r="P57" s="31">
        <f>VLOOKUP(A57,'[1]Valuation Sheet'!$B:$W,21,FALSE)</f>
        <v>0.44168598685193228</v>
      </c>
      <c r="Q57" s="3">
        <f>P57/5</f>
        <v>8.833719737038645E-2</v>
      </c>
      <c r="XFD57" s="1">
        <v>7.4995200000000004</v>
      </c>
    </row>
    <row r="58" spans="1:17 16384:16384" x14ac:dyDescent="0.25">
      <c r="A58" s="7" t="s">
        <v>62</v>
      </c>
      <c r="B58" s="28" t="str">
        <f>IFERROR(VLOOKUP(A58,'[1]Valuation Sheet'!$B:$W,7,FALSE),"")</f>
        <v>2.05</v>
      </c>
      <c r="C58" s="29">
        <f>IFERROR(VLOOKUP(A58,'[1]Business Score'!$A:$O,15,FALSE),"")</f>
        <v>0.34967959183673591</v>
      </c>
      <c r="D58" s="29">
        <f>IFERROR(B58/VLOOKUP(A58,'[1]Business Score'!$A:$Q,17,FALSE),"")</f>
        <v>3.152922661564626</v>
      </c>
      <c r="E58" s="30">
        <f>IFERROR(VLOOKUP(A58,'[1]Valuation Sheet'!$B:$W,2,FALSE),"")</f>
        <v>0.18613255350981991</v>
      </c>
      <c r="F58" s="29">
        <f>IF(IFERROR(VLOOKUP(A58,'[1]Valuation Sheet'!$B:$W,5,FALSE),"")&lt;0.2,0.2,IFERROR(VLOOKUP(A58,'[1]Valuation Sheet'!$B:$W,5,FALSE),""))</f>
        <v>1.8467023511513798</v>
      </c>
      <c r="G58" s="29">
        <f>IF(IFERROR(VLOOKUP(A58,'[1]Valuation Sheet'!$B:$W,4,FALSE),"")&lt;0.2,0.2,IFERROR(VLOOKUP(A58,'[1]Valuation Sheet'!$B:$W,4,FALSE),""))</f>
        <v>3.4037845430593041</v>
      </c>
      <c r="H58" s="29">
        <f t="shared" si="0"/>
        <v>2.662601141020307</v>
      </c>
      <c r="I58" s="3" t="str">
        <f>VLOOKUP(A58,'[1]Valuation Sheet'!$B:$W,8,FALSE)</f>
        <v>FAIRLY PRICED</v>
      </c>
      <c r="J58" s="23" t="str">
        <f t="shared" si="1"/>
        <v/>
      </c>
      <c r="K58" s="24">
        <f t="shared" si="40"/>
        <v>5.8625097027599402</v>
      </c>
      <c r="L58" s="29">
        <f t="shared" si="41"/>
        <v>11.013656457959927</v>
      </c>
      <c r="M58" s="29">
        <f>VLOOKUP(A58,'[1]Business Score'!$A:$BU,73,)</f>
        <v>7.614402450639628</v>
      </c>
      <c r="N58" s="29">
        <f>IFERROR(B58/D58,"")</f>
        <v>0.65019038525438966</v>
      </c>
      <c r="O58" s="26">
        <f>IFERROR(XFD58/B58,"")</f>
        <v>9.7521951219512196E-2</v>
      </c>
      <c r="P58" s="31">
        <f>VLOOKUP(A58,'[1]Valuation Sheet'!$B:$W,21,FALSE)</f>
        <v>0.66038270393136811</v>
      </c>
      <c r="Q58" s="3">
        <f>P58/5</f>
        <v>0.13207654078627362</v>
      </c>
      <c r="XFD58" s="1">
        <v>0.19991999999999999</v>
      </c>
    </row>
    <row r="59" spans="1:17 16384:16384" x14ac:dyDescent="0.25">
      <c r="A59" s="7" t="s">
        <v>63</v>
      </c>
      <c r="B59" s="28" t="str">
        <f>IFERROR(VLOOKUP(A59,'[1]Valuation Sheet'!$B:$W,7,FALSE),"")</f>
        <v>0.55</v>
      </c>
      <c r="C59" s="29">
        <f>IFERROR(VLOOKUP(A59,'[1]Business Score'!$A:$O,15,FALSE),"")</f>
        <v>9.6860526315789466E-2</v>
      </c>
      <c r="D59" s="29">
        <f>IFERROR(B59/VLOOKUP(A59,'[1]Business Score'!$A:$Q,17,FALSE),"")</f>
        <v>0.57055610526315792</v>
      </c>
      <c r="E59" s="30">
        <f>IFERROR(VLOOKUP(A59,'[1]Valuation Sheet'!$B:$W,2,FALSE),"")</f>
        <v>-0.11327850463768803</v>
      </c>
      <c r="F59" s="29">
        <f>IF(IFERROR(VLOOKUP(A59,'[1]Valuation Sheet'!$B:$W,5,FALSE),"")&lt;0.2,0.2,IFERROR(VLOOKUP(A59,'[1]Valuation Sheet'!$B:$W,5,FALSE),""))</f>
        <v>0.2</v>
      </c>
      <c r="G59" s="29">
        <f>IF(IFERROR(VLOOKUP(A59,'[1]Valuation Sheet'!$B:$W,4,FALSE),"")&lt;0.2,0.2,IFERROR(VLOOKUP(A59,'[1]Valuation Sheet'!$B:$W,4,FALSE),""))</f>
        <v>0.2</v>
      </c>
      <c r="H59" s="29">
        <f t="shared" si="0"/>
        <v>0.26234129703604325</v>
      </c>
      <c r="I59" s="3" t="str">
        <f>VLOOKUP(A59,'[1]Valuation Sheet'!$B:$W,8,FALSE)</f>
        <v>OVERPRICED</v>
      </c>
      <c r="J59" s="23" t="str">
        <f t="shared" si="1"/>
        <v/>
      </c>
      <c r="K59" s="24">
        <f t="shared" si="40"/>
        <v>5.6782677208139765</v>
      </c>
      <c r="L59" s="29">
        <f t="shared" si="41"/>
        <v>-4.8552900813718347</v>
      </c>
      <c r="M59" s="29">
        <f>VLOOKUP(A59,'[1]Business Score'!$A:$BU,73,)</f>
        <v>2.7084438523567917</v>
      </c>
      <c r="N59" s="29">
        <f>IFERROR(B59/D59,"")</f>
        <v>0.96397180737610932</v>
      </c>
      <c r="O59" s="26" t="str">
        <f>IFERROR(XFD59/B59,"")</f>
        <v/>
      </c>
      <c r="P59" s="31">
        <f>VLOOKUP(A59,'[1]Valuation Sheet'!$B:$W,21,FALSE)</f>
        <v>-0.63636363636363635</v>
      </c>
      <c r="Q59" s="3">
        <f>P59/5</f>
        <v>-0.12727272727272726</v>
      </c>
      <c r="XFD59" s="1" t="e">
        <v>#VALUE!</v>
      </c>
    </row>
    <row r="60" spans="1:17 16384:16384" ht="13.5" thickBot="1" x14ac:dyDescent="0.3">
      <c r="A60" s="18" t="s">
        <v>64</v>
      </c>
      <c r="B60" s="28"/>
      <c r="C60" s="29"/>
      <c r="D60" s="29"/>
      <c r="E60" s="30"/>
      <c r="F60" s="29"/>
      <c r="G60" s="29"/>
      <c r="H60" s="29"/>
      <c r="I60" s="3"/>
      <c r="J60" s="23"/>
      <c r="K60" s="24"/>
      <c r="L60" s="29"/>
      <c r="M60" s="29"/>
      <c r="N60" s="25"/>
      <c r="O60" s="26" t="str">
        <f>IFERROR(XFD60/B60,"")</f>
        <v/>
      </c>
      <c r="P60" s="31"/>
      <c r="Q60" s="3"/>
      <c r="XFD60" s="1">
        <v>0</v>
      </c>
    </row>
    <row r="61" spans="1:17 16384:16384" x14ac:dyDescent="0.25">
      <c r="A61" s="7" t="s">
        <v>65</v>
      </c>
      <c r="B61" s="28" t="str">
        <f>IFERROR(VLOOKUP(A61,'[1]Valuation Sheet'!$B:$W,7,FALSE),"")</f>
        <v>1.46</v>
      </c>
      <c r="C61" s="29">
        <f>IFERROR(VLOOKUP(A61,'[1]Business Score'!$A:$O,15,FALSE),"")</f>
        <v>0.53142259615384602</v>
      </c>
      <c r="D61" s="29">
        <f>IFERROR(B61/VLOOKUP(A61,'[1]Business Score'!$A:$Q,17,FALSE),"")</f>
        <v>8.8701576923076928</v>
      </c>
      <c r="E61" s="30">
        <f>IFERROR(VLOOKUP(A61,'[1]Valuation Sheet'!$B:$W,2,FALSE),"")</f>
        <v>0.39385263699390277</v>
      </c>
      <c r="F61" s="29">
        <f>IF(IFERROR(VLOOKUP(A61,'[1]Valuation Sheet'!$B:$W,5,FALSE),"")&lt;0.2,0.2,IFERROR(VLOOKUP(A61,'[1]Valuation Sheet'!$B:$W,5,FALSE),""))</f>
        <v>4.2927527529253826</v>
      </c>
      <c r="G61" s="29">
        <f>IF(IFERROR(VLOOKUP(A61,'[1]Valuation Sheet'!$B:$W,4,FALSE),"")&lt;0.2,0.2,IFERROR(VLOOKUP(A61,'[1]Valuation Sheet'!$B:$W,4,FALSE),""))</f>
        <v>7.9122688388156686</v>
      </c>
      <c r="H61" s="29">
        <f t="shared" si="0"/>
        <v>0</v>
      </c>
      <c r="I61" s="3" t="str">
        <f>VLOOKUP(A61,'[1]Valuation Sheet'!$B:$W,8,FALSE)</f>
        <v>UNDERPRICED</v>
      </c>
      <c r="J61" s="32" t="str">
        <f t="shared" si="1"/>
        <v/>
      </c>
      <c r="K61" s="24">
        <f t="shared" ref="K61" si="42">IFERROR(B61/C61,"")</f>
        <v>2.7473427185195041</v>
      </c>
      <c r="L61" s="29">
        <f t="shared" ref="L61" si="43">IFERROR(B61/E61,"")</f>
        <v>3.7069702291281148</v>
      </c>
      <c r="M61" s="29"/>
      <c r="N61" s="29">
        <f>IFERROR(B61/D61,"")</f>
        <v>0.16459684829122367</v>
      </c>
      <c r="O61" s="26">
        <f>IFERROR(XFD61/B61,"")</f>
        <v>0</v>
      </c>
      <c r="P61" s="31">
        <f>VLOOKUP(A61,'[1]Valuation Sheet'!$B:$W,21,FALSE)</f>
        <v>4.4193622183668966</v>
      </c>
      <c r="Q61" s="3">
        <f>P61/5</f>
        <v>0.88387244367337936</v>
      </c>
      <c r="XFD61" s="1">
        <v>0</v>
      </c>
    </row>
    <row r="62" spans="1:17 16384:16384" x14ac:dyDescent="0.25">
      <c r="A62" s="18" t="s">
        <v>66</v>
      </c>
      <c r="B62" s="28"/>
      <c r="C62" s="29"/>
      <c r="D62" s="29"/>
      <c r="E62" s="30"/>
      <c r="F62" s="29"/>
      <c r="G62" s="29"/>
      <c r="H62" s="29"/>
      <c r="I62" s="3"/>
      <c r="J62" s="33" t="str">
        <f t="shared" si="1"/>
        <v/>
      </c>
      <c r="K62" s="24"/>
      <c r="L62" s="29"/>
      <c r="M62" s="29"/>
      <c r="N62" s="25"/>
      <c r="O62" s="26" t="str">
        <f>IFERROR(XFD62/B62,"")</f>
        <v/>
      </c>
      <c r="P62" s="31"/>
      <c r="Q62" s="3"/>
      <c r="XFD62" s="1">
        <v>0</v>
      </c>
    </row>
    <row r="63" spans="1:17 16384:16384" x14ac:dyDescent="0.25">
      <c r="A63" s="7" t="s">
        <v>67</v>
      </c>
      <c r="B63" s="28" t="str">
        <f>IFERROR(VLOOKUP(A63,'[1]Valuation Sheet'!$B:$W,7,FALSE),"")</f>
        <v>5.57</v>
      </c>
      <c r="C63" s="29">
        <f>IFERROR(VLOOKUP(A63,'[1]Business Score'!$A:$O,15,FALSE),"")</f>
        <v>0.8591293484528163</v>
      </c>
      <c r="D63" s="29">
        <f>IFERROR(B63/VLOOKUP(A63,'[1]Business Score'!$A:$Q,17,FALSE),"")</f>
        <v>7.8478588100646789</v>
      </c>
      <c r="E63" s="30">
        <f>IFERROR(VLOOKUP(A63,'[1]Valuation Sheet'!$B:$W,2,FALSE),"")</f>
        <v>0.61364655560054526</v>
      </c>
      <c r="F63" s="29">
        <f>IF(IFERROR(VLOOKUP(A63,'[1]Valuation Sheet'!$B:$W,5,FALSE),"")&lt;0.2,0.2,IFERROR(VLOOKUP(A63,'[1]Valuation Sheet'!$B:$W,5,FALSE),""))</f>
        <v>3.9898570575567311</v>
      </c>
      <c r="G63" s="29">
        <f>IF(IFERROR(VLOOKUP(A63,'[1]Valuation Sheet'!$B:$W,4,FALSE),"")&lt;0.2,0.2,IFERROR(VLOOKUP(A63,'[1]Valuation Sheet'!$B:$W,4,FALSE),""))</f>
        <v>7.3539808800592326</v>
      </c>
      <c r="H63" s="29">
        <f t="shared" si="0"/>
        <v>10.225534714978663</v>
      </c>
      <c r="I63" s="3" t="str">
        <f>VLOOKUP(A63,'[1]Valuation Sheet'!$B:$W,8,FALSE)</f>
        <v>OVERPRICED</v>
      </c>
      <c r="J63" s="33" t="str">
        <f t="shared" si="1"/>
        <v/>
      </c>
      <c r="K63" s="24">
        <f t="shared" ref="K63" si="44">IFERROR(B63/C63,"")</f>
        <v>6.483307792977703</v>
      </c>
      <c r="L63" s="29">
        <f t="shared" ref="L63" si="45">IFERROR(B63/E63,"")</f>
        <v>9.0768862778817674</v>
      </c>
      <c r="M63" s="29">
        <f>VLOOKUP(A63,'[1]Business Score'!$A:$BU,73,)</f>
        <v>11.902206266604164</v>
      </c>
      <c r="N63" s="29">
        <f>IFERROR(B63/D63,"")</f>
        <v>0.70974773308314587</v>
      </c>
      <c r="O63" s="26" t="str">
        <f>IFERROR(XFD63/B63,"")</f>
        <v/>
      </c>
      <c r="P63" s="31">
        <f>VLOOKUP(A63,'[1]Valuation Sheet'!$B:$W,21,FALSE)</f>
        <v>0.32028382047742054</v>
      </c>
      <c r="Q63" s="3">
        <f>P63/5</f>
        <v>6.4056764095484109E-2</v>
      </c>
      <c r="XFD63" s="1" t="e">
        <v>#VALUE!</v>
      </c>
    </row>
    <row r="64" spans="1:17 16384:16384" x14ac:dyDescent="0.25">
      <c r="A64" s="7" t="s">
        <v>68</v>
      </c>
      <c r="B64" s="28" t="str">
        <f>IFERROR(VLOOKUP(A64,'[1]Valuation Sheet'!$B:$W,7,FALSE),"")</f>
        <v>59.75</v>
      </c>
      <c r="C64" s="29">
        <f>IFERROR(VLOOKUP(A64,'[1]Business Score'!$A:$O,15,FALSE),"")</f>
        <v>10.106216372982376</v>
      </c>
      <c r="D64" s="29">
        <f>IFERROR(B64/VLOOKUP(A64,'[1]Business Score'!$A:$Q,17,FALSE),"")</f>
        <v>53.364090669856175</v>
      </c>
      <c r="E64" s="30">
        <f>IFERROR(VLOOKUP(A64,'[1]Valuation Sheet'!$B:$W,2,FALSE),"")</f>
        <v>8.6327153175660527</v>
      </c>
      <c r="F64" s="29">
        <f>IF(IFERROR(VLOOKUP(A64,'[1]Valuation Sheet'!$B:$W,5,FALSE),"")&lt;0.2,0.2,IFERROR(VLOOKUP(A64,'[1]Valuation Sheet'!$B:$W,5,FALSE),""))</f>
        <v>44.958930075935939</v>
      </c>
      <c r="G64" s="29">
        <f>IF(IFERROR(VLOOKUP(A64,'[1]Valuation Sheet'!$B:$W,4,FALSE),"")&lt;0.2,0.2,IFERROR(VLOOKUP(A64,'[1]Valuation Sheet'!$B:$W,4,FALSE),""))</f>
        <v>82.866906607631449</v>
      </c>
      <c r="H64" s="29">
        <f t="shared" si="0"/>
        <v>64.640313945196652</v>
      </c>
      <c r="I64" s="3" t="str">
        <f>VLOOKUP(A64,'[1]Valuation Sheet'!$B:$W,8,FALSE)</f>
        <v>FAIRLY PRICED</v>
      </c>
      <c r="J64" s="33" t="str">
        <f t="shared" si="1"/>
        <v/>
      </c>
      <c r="K64" s="24">
        <f t="shared" ref="K64:K65" si="46">IFERROR(B64/C64,"")</f>
        <v>5.9122027270001531</v>
      </c>
      <c r="L64" s="29">
        <f t="shared" ref="L64:L65" si="47">IFERROR(B64/E64,"")</f>
        <v>6.9213448842010683</v>
      </c>
      <c r="M64" s="29">
        <f>VLOOKUP(A64,'[1]Business Score'!$A:$BU,73,)</f>
        <v>6.3960943996809663</v>
      </c>
      <c r="N64" s="29">
        <f>IFERROR(B64/D64,"")</f>
        <v>1.1196667880963451</v>
      </c>
      <c r="O64" s="26" t="str">
        <f>IFERROR(XFD64/B64,"")</f>
        <v/>
      </c>
      <c r="P64" s="31">
        <f>VLOOKUP(A64,'[1]Valuation Sheet'!$B:$W,21,FALSE)</f>
        <v>0.38689383443734648</v>
      </c>
      <c r="Q64" s="3">
        <f>P64/5</f>
        <v>7.7378766887469294E-2</v>
      </c>
      <c r="XFD64" s="1" t="e">
        <v>#VALUE!</v>
      </c>
    </row>
    <row r="65" spans="1:17 16384:16384" x14ac:dyDescent="0.25">
      <c r="A65" s="7" t="s">
        <v>69</v>
      </c>
      <c r="B65" s="28" t="str">
        <f>IFERROR(VLOOKUP(A65,'[1]Valuation Sheet'!$B:$W,7,FALSE),"")</f>
        <v>4.29</v>
      </c>
      <c r="C65" s="29">
        <f>IFERROR(VLOOKUP(A65,'[1]Business Score'!$A:$O,15,FALSE),"")</f>
        <v>0.48153839999999865</v>
      </c>
      <c r="D65" s="29">
        <f>IFERROR(B65/VLOOKUP(A65,'[1]Business Score'!$A:$Q,17,FALSE),"")</f>
        <v>3.6014730875675678</v>
      </c>
      <c r="E65" s="30">
        <f>IFERROR(VLOOKUP(A65,'[1]Valuation Sheet'!$B:$W,2,FALSE),"")</f>
        <v>0.24171524332120753</v>
      </c>
      <c r="F65" s="29">
        <f>IF(IFERROR(VLOOKUP(A65,'[1]Valuation Sheet'!$B:$W,5,FALSE),"")&lt;0.2,0.2,IFERROR(VLOOKUP(A65,'[1]Valuation Sheet'!$B:$W,5,FALSE),""))</f>
        <v>1.7848103738681533</v>
      </c>
      <c r="G65" s="29">
        <f>IF(IFERROR(VLOOKUP(A65,'[1]Valuation Sheet'!$B:$W,4,FALSE),"")&lt;0.2,0.2,IFERROR(VLOOKUP(A65,'[1]Valuation Sheet'!$B:$W,4,FALSE),""))</f>
        <v>3.2897071686060375</v>
      </c>
      <c r="H65" s="29">
        <f t="shared" si="0"/>
        <v>-12.350440674635854</v>
      </c>
      <c r="I65" s="3" t="str">
        <f>VLOOKUP(A65,'[1]Valuation Sheet'!$B:$W,8,FALSE)</f>
        <v>OVERPRICED</v>
      </c>
      <c r="J65" s="33" t="str">
        <f t="shared" si="1"/>
        <v/>
      </c>
      <c r="K65" s="24">
        <f t="shared" si="46"/>
        <v>8.9089468254245396</v>
      </c>
      <c r="L65" s="29">
        <f t="shared" si="47"/>
        <v>17.748156636936457</v>
      </c>
      <c r="M65" s="29">
        <f>VLOOKUP(A65,'[1]Business Score'!$A:$BU,73,)</f>
        <v>-25.647883272935012</v>
      </c>
      <c r="N65" s="29">
        <f>IFERROR(B65/D65,"")</f>
        <v>1.1911792468502</v>
      </c>
      <c r="O65" s="26">
        <f>IFERROR(XFD65/B65,"")</f>
        <v>4.858391608391608E-2</v>
      </c>
      <c r="P65" s="31">
        <f>VLOOKUP(A65,'[1]Valuation Sheet'!$B:$W,21,FALSE)</f>
        <v>-0.23316849216642488</v>
      </c>
      <c r="Q65" s="3">
        <f>P65/5</f>
        <v>-4.6633698433284979E-2</v>
      </c>
      <c r="XFD65" s="1">
        <v>0.208425</v>
      </c>
    </row>
    <row r="66" spans="1:17 16384:16384" x14ac:dyDescent="0.25">
      <c r="A66" s="18" t="s">
        <v>70</v>
      </c>
      <c r="B66" s="28"/>
      <c r="C66" s="29"/>
      <c r="D66" s="29"/>
      <c r="E66" s="30"/>
      <c r="F66" s="29"/>
      <c r="G66" s="29"/>
      <c r="H66" s="29"/>
      <c r="I66" s="3"/>
      <c r="J66" s="33" t="str">
        <f t="shared" si="1"/>
        <v/>
      </c>
      <c r="K66" s="24"/>
      <c r="L66" s="29"/>
      <c r="M66" s="29"/>
      <c r="N66" s="25"/>
      <c r="O66" s="26" t="str">
        <f>IFERROR(XFD66/B66,"")</f>
        <v/>
      </c>
      <c r="P66" s="31"/>
      <c r="Q66" s="3"/>
      <c r="XFD66" s="1">
        <v>0</v>
      </c>
    </row>
    <row r="67" spans="1:17 16384:16384" x14ac:dyDescent="0.25">
      <c r="A67" s="7" t="s">
        <v>71</v>
      </c>
      <c r="B67" s="28" t="str">
        <f>IFERROR(VLOOKUP(A67,'[1]Valuation Sheet'!$B:$W,7,FALSE),"")</f>
        <v>0.63</v>
      </c>
      <c r="C67" s="29">
        <f>IFERROR(VLOOKUP(A67,'[1]Business Score'!$A:$O,15,FALSE),"")</f>
        <v>0.45477460317460272</v>
      </c>
      <c r="D67" s="29">
        <f>IFERROR(B67/VLOOKUP(A67,'[1]Business Score'!$A:$Q,17,FALSE),"")</f>
        <v>2.446490029325513</v>
      </c>
      <c r="E67" s="30">
        <f>IFERROR(VLOOKUP(A67,'[1]Valuation Sheet'!$B:$W,2,FALSE),"")</f>
        <v>0.67700008520217636</v>
      </c>
      <c r="F67" s="29">
        <f>IF(IFERROR(VLOOKUP(A67,'[1]Valuation Sheet'!$B:$W,5,FALSE),"")&lt;0.2,0.2,IFERROR(VLOOKUP(A67,'[1]Valuation Sheet'!$B:$W,5,FALSE),""))</f>
        <v>2.4896408468049165</v>
      </c>
      <c r="G67" s="29">
        <f>IF(IFERROR(VLOOKUP(A67,'[1]Valuation Sheet'!$B:$W,4,FALSE),"")&lt;0.2,0.2,IFERROR(VLOOKUP(A67,'[1]Valuation Sheet'!$B:$W,4,FALSE),""))</f>
        <v>4.5888288531393089</v>
      </c>
      <c r="H67" s="29">
        <f t="shared" si="0"/>
        <v>1.1617896157789436</v>
      </c>
      <c r="I67" s="3" t="str">
        <f>VLOOKUP(A67,'[1]Valuation Sheet'!$B:$W,8,FALSE)</f>
        <v>UNDERPRICED</v>
      </c>
      <c r="J67" s="33" t="str">
        <f t="shared" si="1"/>
        <v>BUY</v>
      </c>
      <c r="K67" s="24">
        <f t="shared" ref="K67" si="48">IFERROR(B67/C67,"")</f>
        <v>1.3853016320661218</v>
      </c>
      <c r="L67" s="29">
        <f t="shared" ref="L67" si="49">IFERROR(B67/E67,"")</f>
        <v>0.93057595378567726</v>
      </c>
      <c r="M67" s="29">
        <f>VLOOKUP(A67,'[1]Business Score'!$A:$BU,73,)</f>
        <v>2.5546492870730839</v>
      </c>
      <c r="N67" s="29">
        <f t="shared" ref="N67:N77" si="50">IFERROR(B67/D67,"")</f>
        <v>0.25751177909917267</v>
      </c>
      <c r="O67" s="26">
        <f>IFERROR(XFD67/B67,"")</f>
        <v>7.9404761904761909E-2</v>
      </c>
      <c r="P67" s="31">
        <f>VLOOKUP(A67,'[1]Valuation Sheet'!$B:$W,21,FALSE)</f>
        <v>6.2838553224433475</v>
      </c>
      <c r="Q67" s="3">
        <f t="shared" ref="Q67:Q74" si="51">P67/5</f>
        <v>1.2567710644886696</v>
      </c>
      <c r="XFD67" s="1">
        <v>5.0025E-2</v>
      </c>
    </row>
    <row r="68" spans="1:17 16384:16384" x14ac:dyDescent="0.25">
      <c r="A68" s="7" t="s">
        <v>72</v>
      </c>
      <c r="B68" s="28" t="str">
        <f>IFERROR(VLOOKUP(A68,'[1]Valuation Sheet'!$B:$W,7,FALSE),"")</f>
        <v>0.34</v>
      </c>
      <c r="C68" s="29">
        <f>IFERROR(VLOOKUP(A68,'[1]Business Score'!$A:$O,15,FALSE),"")</f>
        <v>9.864043715846979E-2</v>
      </c>
      <c r="D68" s="29">
        <f>IFERROR(B68/VLOOKUP(A68,'[1]Business Score'!$A:$Q,17,FALSE),"")</f>
        <v>1.1412892076502732</v>
      </c>
      <c r="E68" s="30">
        <f>IFERROR(VLOOKUP(A68,'[1]Valuation Sheet'!$B:$W,2,FALSE),"")</f>
        <v>0.10549880259330342</v>
      </c>
      <c r="F68" s="29">
        <f>IF(IFERROR(VLOOKUP(A68,'[1]Valuation Sheet'!$B:$W,5,FALSE),"")&lt;0.2,0.2,IFERROR(VLOOKUP(A68,'[1]Valuation Sheet'!$B:$W,5,FALSE),""))</f>
        <v>0.59578834672554615</v>
      </c>
      <c r="G68" s="29">
        <f>IF(IFERROR(VLOOKUP(A68,'[1]Valuation Sheet'!$B:$W,4,FALSE),"")&lt;0.2,0.2,IFERROR(VLOOKUP(A68,'[1]Valuation Sheet'!$B:$W,4,FALSE),""))</f>
        <v>1.0981386167916538</v>
      </c>
      <c r="H68" s="29">
        <f t="shared" si="0"/>
        <v>0.67169816508973712</v>
      </c>
      <c r="I68" s="3" t="str">
        <f>VLOOKUP(A68,'[1]Valuation Sheet'!$B:$W,8,FALSE)</f>
        <v>UNDERPRICED</v>
      </c>
      <c r="J68" s="33" t="str">
        <f t="shared" si="1"/>
        <v>BUY</v>
      </c>
      <c r="K68" s="24">
        <f t="shared" ref="K68:K77" si="52">IFERROR(B68/C68,"")</f>
        <v>3.446862258464817</v>
      </c>
      <c r="L68" s="29">
        <f t="shared" ref="L68:L77" si="53">IFERROR(B68/E68,"")</f>
        <v>3.222785393220962</v>
      </c>
      <c r="M68" s="29">
        <f>VLOOKUP(A68,'[1]Business Score'!$A:$BU,73,)</f>
        <v>6.809561924493778</v>
      </c>
      <c r="N68" s="29">
        <f t="shared" si="50"/>
        <v>0.29790871386579054</v>
      </c>
      <c r="O68" s="26">
        <f>IFERROR(XFD68/B68,"")</f>
        <v>0.11761764705882352</v>
      </c>
      <c r="P68" s="31">
        <f>VLOOKUP(A68,'[1]Valuation Sheet'!$B:$W,21,FALSE)</f>
        <v>2.2298194611519229</v>
      </c>
      <c r="Q68" s="3">
        <f t="shared" si="51"/>
        <v>0.44596389223038457</v>
      </c>
      <c r="XFD68" s="1">
        <v>3.9989999999999998E-2</v>
      </c>
    </row>
    <row r="69" spans="1:17 16384:16384" x14ac:dyDescent="0.25">
      <c r="A69" s="7" t="s">
        <v>73</v>
      </c>
      <c r="B69" s="28" t="str">
        <f>IFERROR(VLOOKUP(A69,'[1]Valuation Sheet'!$B:$W,7,FALSE),"")</f>
        <v>0.36</v>
      </c>
      <c r="C69" s="29">
        <f>IFERROR(VLOOKUP(A69,'[1]Business Score'!$A:$O,15,FALSE),"")</f>
        <v>6.1300930232557914E-2</v>
      </c>
      <c r="D69" s="29">
        <f>IFERROR(B69/VLOOKUP(A69,'[1]Business Score'!$A:$Q,17,FALSE),"")</f>
        <v>1.1465385452746166</v>
      </c>
      <c r="E69" s="30">
        <f>IFERROR(VLOOKUP(A69,'[1]Valuation Sheet'!$B:$W,2,FALSE),"")</f>
        <v>0.12327699508602416</v>
      </c>
      <c r="F69" s="29">
        <f>IF(IFERROR(VLOOKUP(A69,'[1]Valuation Sheet'!$B:$W,5,FALSE),"")&lt;0.2,0.2,IFERROR(VLOOKUP(A69,'[1]Valuation Sheet'!$B:$W,5,FALSE),""))</f>
        <v>0.74047461315721352</v>
      </c>
      <c r="G69" s="29">
        <f>IF(IFERROR(VLOOKUP(A69,'[1]Valuation Sheet'!$B:$W,4,FALSE),"")&lt;0.2,0.2,IFERROR(VLOOKUP(A69,'[1]Valuation Sheet'!$B:$W,4,FALSE),""))</f>
        <v>1.364819859151051</v>
      </c>
      <c r="H69" s="29">
        <f t="shared" si="0"/>
        <v>0.56302801050335849</v>
      </c>
      <c r="I69" s="3" t="str">
        <f>VLOOKUP(A69,'[1]Valuation Sheet'!$B:$W,8,FALSE)</f>
        <v>UNDERPRICED</v>
      </c>
      <c r="J69" s="33" t="str">
        <f t="shared" si="1"/>
        <v>BUY</v>
      </c>
      <c r="K69" s="24">
        <f t="shared" si="52"/>
        <v>5.8726678148971736</v>
      </c>
      <c r="L69" s="29">
        <f t="shared" si="53"/>
        <v>2.9202528805053016</v>
      </c>
      <c r="M69" s="29">
        <f>VLOOKUP(A69,'[1]Business Score'!$A:$BU,73,)</f>
        <v>9.1846568782462814</v>
      </c>
      <c r="N69" s="29">
        <f t="shared" si="50"/>
        <v>0.31398857149959447</v>
      </c>
      <c r="O69" s="26">
        <f>IFERROR(XFD69/B69,"")</f>
        <v>0.11106666666666666</v>
      </c>
      <c r="P69" s="31">
        <f>VLOOKUP(A69,'[1]Valuation Sheet'!$B:$W,21,FALSE)</f>
        <v>2.7911662754195863</v>
      </c>
      <c r="Q69" s="3">
        <f t="shared" si="51"/>
        <v>0.5582332550839173</v>
      </c>
      <c r="XFD69" s="1">
        <v>3.9983999999999999E-2</v>
      </c>
    </row>
    <row r="70" spans="1:17 16384:16384" x14ac:dyDescent="0.25">
      <c r="A70" s="7" t="s">
        <v>74</v>
      </c>
      <c r="B70" s="28" t="str">
        <f>IFERROR(VLOOKUP(A70,'[1]Valuation Sheet'!$B:$W,7,FALSE),"")</f>
        <v>0.52</v>
      </c>
      <c r="C70" s="29">
        <f>IFERROR(VLOOKUP(A70,'[1]Business Score'!$A:$O,15,FALSE),"")</f>
        <v>-3.626474999999995E-2</v>
      </c>
      <c r="D70" s="29">
        <f>IFERROR(B70/VLOOKUP(A70,'[1]Business Score'!$A:$Q,17,FALSE),"")</f>
        <v>1.9728635468750002</v>
      </c>
      <c r="E70" s="30">
        <f>IFERROR(VLOOKUP(A70,'[1]Valuation Sheet'!$B:$W,2,FALSE),"")</f>
        <v>0.12434059362989422</v>
      </c>
      <c r="F70" s="29">
        <f>IF(IFERROR(VLOOKUP(A70,'[1]Valuation Sheet'!$B:$W,5,FALSE),"")&lt;0.2,0.2,IFERROR(VLOOKUP(A70,'[1]Valuation Sheet'!$B:$W,5,FALSE),""))</f>
        <v>0.99598725557903656</v>
      </c>
      <c r="G70" s="29">
        <f>IF(IFERROR(VLOOKUP(A70,'[1]Valuation Sheet'!$B:$W,4,FALSE),"")&lt;0.2,0.2,IFERROR(VLOOKUP(A70,'[1]Valuation Sheet'!$B:$W,4,FALSE),""))</f>
        <v>1.8357728431494711</v>
      </c>
      <c r="H70" s="29">
        <f t="shared" ref="H70:H89" si="54">C70*M70</f>
        <v>-5.9939460453662198E-2</v>
      </c>
      <c r="I70" s="3" t="str">
        <f>VLOOKUP(A70,'[1]Valuation Sheet'!$B:$W,8,FALSE)</f>
        <v>UNDERPRICED</v>
      </c>
      <c r="J70" s="33" t="str">
        <f t="shared" ref="J70:J91" si="55">IF(AND(B70-F70&lt;0,B70-H70&lt;0),"BUY","")</f>
        <v/>
      </c>
      <c r="K70" s="24">
        <f t="shared" si="52"/>
        <v>-14.338993099359591</v>
      </c>
      <c r="L70" s="29">
        <f t="shared" si="53"/>
        <v>4.182061423542863</v>
      </c>
      <c r="M70" s="29">
        <f>VLOOKUP(A70,'[1]Business Score'!$A:$BU,73,)</f>
        <v>1.6528298265853834</v>
      </c>
      <c r="N70" s="29">
        <f t="shared" si="50"/>
        <v>0.26357626244535554</v>
      </c>
      <c r="O70" s="26" t="str">
        <f>IFERROR(XFD70/B70,"")</f>
        <v/>
      </c>
      <c r="P70" s="31">
        <f>VLOOKUP(A70,'[1]Valuation Sheet'!$B:$W,21,FALSE)</f>
        <v>2.5303323906720596</v>
      </c>
      <c r="Q70" s="3">
        <f t="shared" si="51"/>
        <v>0.50606647813441197</v>
      </c>
      <c r="XFD70" s="1" t="e">
        <v>#VALUE!</v>
      </c>
    </row>
    <row r="71" spans="1:17 16384:16384" x14ac:dyDescent="0.25">
      <c r="A71" s="7" t="s">
        <v>75</v>
      </c>
      <c r="B71" s="28">
        <v>1.8</v>
      </c>
      <c r="C71" s="29">
        <f>IFERROR(VLOOKUP(A71,'[1]Business Score'!$A:$O,15,FALSE),"")</f>
        <v>0.23640780952380955</v>
      </c>
      <c r="D71" s="29">
        <f>IFERROR(B71/VLOOKUP(A71,'[1]Business Score'!$A:$Q,17,FALSE),"")</f>
        <v>2.651696415584416</v>
      </c>
      <c r="E71" s="30">
        <f>IFERROR(VLOOKUP(A71,'[1]Valuation Sheet'!$B:$W,2,FALSE),"")</f>
        <v>0.197998718850908</v>
      </c>
      <c r="F71" s="29">
        <f>IF(IFERROR(VLOOKUP(A71,'[1]Valuation Sheet'!$B:$W,5,FALSE),"")&lt;0.2,0.2,IFERROR(VLOOKUP(A71,'[1]Valuation Sheet'!$B:$W,5,FALSE),""))</f>
        <v>2.4429967135999067</v>
      </c>
      <c r="G71" s="29">
        <f>IF(IFERROR(VLOOKUP(A71,'[1]Valuation Sheet'!$B:$W,4,FALSE),"")&lt;0.2,0.2,IFERROR(VLOOKUP(A71,'[1]Valuation Sheet'!$B:$W,4,FALSE),""))</f>
        <v>4.5028558323497787</v>
      </c>
      <c r="H71" s="29">
        <f t="shared" si="54"/>
        <v>2.051729672791708</v>
      </c>
      <c r="I71" s="3" t="str">
        <f>VLOOKUP(A71,'[1]Valuation Sheet'!$B:$W,8,FALSE)</f>
        <v>UNDERPRICED</v>
      </c>
      <c r="J71" s="33" t="str">
        <f t="shared" si="55"/>
        <v>BUY</v>
      </c>
      <c r="K71" s="24">
        <f t="shared" si="52"/>
        <v>7.6139616691415393</v>
      </c>
      <c r="L71" s="29">
        <f t="shared" si="53"/>
        <v>9.0909679135620607</v>
      </c>
      <c r="M71" s="29">
        <f>VLOOKUP(A71,'[1]Business Score'!$A:$BU,73,)</f>
        <v>8.6787728244868756</v>
      </c>
      <c r="N71" s="29">
        <f t="shared" si="50"/>
        <v>0.67881073769272049</v>
      </c>
      <c r="O71" s="26">
        <f>IFERROR(XFD71/B71,"")</f>
        <v>3.3366666666666669E-2</v>
      </c>
      <c r="P71" s="31">
        <f>VLOOKUP(A71,'[1]Valuation Sheet'!$B:$W,21,FALSE)</f>
        <v>1.5015865735276548</v>
      </c>
      <c r="Q71" s="3">
        <f t="shared" si="51"/>
        <v>0.30031731470553097</v>
      </c>
      <c r="XFD71" s="1">
        <v>6.0060000000000009E-2</v>
      </c>
    </row>
    <row r="72" spans="1:17 16384:16384" x14ac:dyDescent="0.25">
      <c r="A72" s="7" t="s">
        <v>76</v>
      </c>
      <c r="B72" s="28" t="str">
        <f>IFERROR(VLOOKUP(A72,'[1]Valuation Sheet'!$B:$W,7,FALSE),"")</f>
        <v>0.22</v>
      </c>
      <c r="C72" s="29">
        <f>IFERROR(VLOOKUP(A72,'[1]Business Score'!$A:$O,15,FALSE),"")</f>
        <v>7.9531005669949431E-2</v>
      </c>
      <c r="D72" s="29">
        <f>IFERROR(B72/VLOOKUP(A72,'[1]Business Score'!$A:$Q,17,FALSE),"")</f>
        <v>0.84736170993733217</v>
      </c>
      <c r="E72" s="30">
        <f>IFERROR(VLOOKUP(A72,'[1]Valuation Sheet'!$B:$W,2,FALSE),"")</f>
        <v>0.1580444412282285</v>
      </c>
      <c r="F72" s="29">
        <f>IF(IFERROR(VLOOKUP(A72,'[1]Valuation Sheet'!$B:$W,5,FALSE),"")&lt;0.2,0.2,IFERROR(VLOOKUP(A72,'[1]Valuation Sheet'!$B:$W,5,FALSE),""))</f>
        <v>0.63769877521433105</v>
      </c>
      <c r="G72" s="29">
        <f>IF(IFERROR(VLOOKUP(A72,'[1]Valuation Sheet'!$B:$W,4,FALSE),"")&lt;0.2,0.2,IFERROR(VLOOKUP(A72,'[1]Valuation Sheet'!$B:$W,4,FALSE),""))</f>
        <v>1.1753866197490208</v>
      </c>
      <c r="H72" s="29">
        <f t="shared" si="54"/>
        <v>0.19186448205317569</v>
      </c>
      <c r="I72" s="3" t="str">
        <f>VLOOKUP(A72,'[1]Valuation Sheet'!$B:$W,8,FALSE)</f>
        <v>UNDERPRICED</v>
      </c>
      <c r="J72" s="33" t="str">
        <f t="shared" si="55"/>
        <v/>
      </c>
      <c r="K72" s="24">
        <f t="shared" si="52"/>
        <v>2.7662167496409062</v>
      </c>
      <c r="L72" s="29">
        <f t="shared" si="53"/>
        <v>1.3920135266402875</v>
      </c>
      <c r="M72" s="29">
        <f>VLOOKUP(A72,'[1]Business Score'!$A:$BU,73,)</f>
        <v>2.412448835984871</v>
      </c>
      <c r="N72" s="29">
        <f t="shared" si="50"/>
        <v>0.25962938544422831</v>
      </c>
      <c r="O72" s="26">
        <f>IFERROR(XFD72/B72,"")</f>
        <v>9.0872727272727272E-2</v>
      </c>
      <c r="P72" s="31">
        <f>VLOOKUP(A72,'[1]Valuation Sheet'!$B:$W,21,FALSE)</f>
        <v>4.3426664534046404</v>
      </c>
      <c r="Q72" s="3">
        <f t="shared" si="51"/>
        <v>0.86853329068092811</v>
      </c>
      <c r="XFD72" s="1">
        <v>1.9991999999999999E-2</v>
      </c>
    </row>
    <row r="73" spans="1:17 16384:16384" x14ac:dyDescent="0.25">
      <c r="A73" s="7" t="s">
        <v>77</v>
      </c>
      <c r="B73" s="28" t="str">
        <f>IFERROR(VLOOKUP(A73,'[1]Valuation Sheet'!$B:$W,7,FALSE),"")</f>
        <v>2.01</v>
      </c>
      <c r="C73" s="29">
        <f>IFERROR(VLOOKUP(A73,'[1]Business Score'!$A:$O,15,FALSE),"")</f>
        <v>0.38573939393939388</v>
      </c>
      <c r="D73" s="29">
        <f>IFERROR(B73/VLOOKUP(A73,'[1]Business Score'!$A:$Q,17,FALSE),"")</f>
        <v>2.4299077851835662</v>
      </c>
      <c r="E73" s="30">
        <f>IFERROR(VLOOKUP(A73,'[1]Valuation Sheet'!$B:$W,2,FALSE),"")</f>
        <v>0.35890064310562486</v>
      </c>
      <c r="F73" s="29">
        <f>IF(IFERROR(VLOOKUP(A73,'[1]Valuation Sheet'!$B:$W,5,FALSE),"")&lt;0.2,0.2,IFERROR(VLOOKUP(A73,'[1]Valuation Sheet'!$B:$W,5,FALSE),""))</f>
        <v>1.65571845002433</v>
      </c>
      <c r="G73" s="29">
        <f>IF(IFERROR(VLOOKUP(A73,'[1]Valuation Sheet'!$B:$W,4,FALSE),"")&lt;0.2,0.2,IFERROR(VLOOKUP(A73,'[1]Valuation Sheet'!$B:$W,4,FALSE),""))</f>
        <v>3.0517689352250938</v>
      </c>
      <c r="H73" s="29">
        <f t="shared" si="54"/>
        <v>0.61866660449340738</v>
      </c>
      <c r="I73" s="3" t="str">
        <f>VLOOKUP(A73,'[1]Valuation Sheet'!$B:$W,8,FALSE)</f>
        <v>FAIRLY PRICED</v>
      </c>
      <c r="J73" s="33" t="str">
        <f t="shared" si="55"/>
        <v/>
      </c>
      <c r="K73" s="24">
        <f t="shared" si="52"/>
        <v>5.2107719138372586</v>
      </c>
      <c r="L73" s="29">
        <f t="shared" si="53"/>
        <v>5.6004357713241948</v>
      </c>
      <c r="M73" s="29">
        <f>VLOOKUP(A73,'[1]Business Score'!$A:$BU,73,)</f>
        <v>1.6038460530961747</v>
      </c>
      <c r="N73" s="29">
        <f t="shared" si="50"/>
        <v>0.82719188450526127</v>
      </c>
      <c r="O73" s="26">
        <f>IFERROR(XFD73/B73,"")</f>
        <v>4.7828358208955229E-2</v>
      </c>
      <c r="P73" s="31">
        <f>VLOOKUP(A73,'[1]Valuation Sheet'!$B:$W,21,FALSE)</f>
        <v>0.51829300259954936</v>
      </c>
      <c r="Q73" s="3">
        <f t="shared" si="51"/>
        <v>0.10365860051990987</v>
      </c>
      <c r="XFD73" s="1">
        <v>9.6134999999999998E-2</v>
      </c>
    </row>
    <row r="74" spans="1:17 16384:16384" x14ac:dyDescent="0.25">
      <c r="A74" s="7" t="s">
        <v>78</v>
      </c>
      <c r="B74" s="28">
        <f>IFERROR(VLOOKUP(A74,'[1]Valuation Sheet'!$B:$W,7,FALSE),"")</f>
        <v>0.48</v>
      </c>
      <c r="C74" s="29">
        <f>IFERROR(VLOOKUP(A74,'[1]Business Score'!$A:$O,15,FALSE),"")</f>
        <v>7.8772304832713733E-2</v>
      </c>
      <c r="D74" s="29">
        <f>IFERROR(B74/VLOOKUP(A74,'[1]Business Score'!$A:$Q,17,FALSE),"")</f>
        <v>1.5418131970260223</v>
      </c>
      <c r="E74" s="30">
        <f>IFERROR(VLOOKUP(A74,'[1]Valuation Sheet'!$B:$W,2,FALSE),"")</f>
        <v>4.1419177654856337E-2</v>
      </c>
      <c r="F74" s="29">
        <f>IF(IFERROR(VLOOKUP(A74,'[1]Valuation Sheet'!$B:$W,5,FALSE),"")&lt;0.2,0.2,IFERROR(VLOOKUP(A74,'[1]Valuation Sheet'!$B:$W,5,FALSE),""))</f>
        <v>0.32029432625286924</v>
      </c>
      <c r="G74" s="29">
        <f>IF(IFERROR(VLOOKUP(A74,'[1]Valuation Sheet'!$B:$W,4,FALSE),"")&lt;0.2,0.2,IFERROR(VLOOKUP(A74,'[1]Valuation Sheet'!$B:$W,4,FALSE),""))</f>
        <v>0.59035657600662372</v>
      </c>
      <c r="H74" s="29">
        <f t="shared" si="54"/>
        <v>3.3751046539454408</v>
      </c>
      <c r="I74" s="3" t="str">
        <f>VLOOKUP(A74,'[1]Valuation Sheet'!$B:$W,8,FALSE)</f>
        <v>OVERPRICED</v>
      </c>
      <c r="J74" s="33" t="str">
        <f t="shared" si="55"/>
        <v/>
      </c>
      <c r="K74" s="24">
        <f t="shared" si="52"/>
        <v>6.0935121933953935</v>
      </c>
      <c r="L74" s="29">
        <f t="shared" si="53"/>
        <v>11.588834621484105</v>
      </c>
      <c r="M74" s="29">
        <f>VLOOKUP(A74,'[1]Business Score'!$A:$BU,73,)</f>
        <v>42.846336172504337</v>
      </c>
      <c r="N74" s="29">
        <f t="shared" si="50"/>
        <v>0.31132176123921107</v>
      </c>
      <c r="O74" s="26">
        <f>IFERROR(XFD74/B74,"")</f>
        <v>0</v>
      </c>
      <c r="P74" s="31">
        <f>VLOOKUP(A74,'[1]Valuation Sheet'!$B:$W,21,FALSE)</f>
        <v>0.22990953334713282</v>
      </c>
      <c r="Q74" s="3">
        <f t="shared" si="51"/>
        <v>4.5981906669426566E-2</v>
      </c>
      <c r="XFD74" s="1">
        <v>0</v>
      </c>
    </row>
    <row r="75" spans="1:17 16384:16384" x14ac:dyDescent="0.25">
      <c r="A75" s="7" t="s">
        <v>79</v>
      </c>
      <c r="B75" s="28">
        <f>IFERROR(VLOOKUP(A75,'[1]Valuation Sheet'!$B:$W,7,FALSE),"")</f>
        <v>0.2</v>
      </c>
      <c r="C75" s="29">
        <f>IFERROR(VLOOKUP(A75,'[1]Business Score'!$A:$O,15,FALSE),"")</f>
        <v>4.0982308845577159E-2</v>
      </c>
      <c r="D75" s="29">
        <f>IFERROR(B75/VLOOKUP(A75,'[1]Business Score'!$A:$Q,17,FALSE),"")</f>
        <v>0.80836086956521735</v>
      </c>
      <c r="E75" s="30">
        <f>IFERROR(VLOOKUP(A75,'[1]Valuation Sheet'!$B:$W,2,FALSE),"")</f>
        <v>8.0005963218015147E-2</v>
      </c>
      <c r="F75" s="29">
        <f>IF(IFERROR(VLOOKUP(A75,'[1]Valuation Sheet'!$B:$W,5,FALSE),"")&lt;0.2,0.2,IFERROR(VLOOKUP(A75,'[1]Valuation Sheet'!$B:$W,5,FALSE),""))</f>
        <v>0.43631932113182281</v>
      </c>
      <c r="G75" s="29">
        <f>IF(IFERROR(VLOOKUP(A75,'[1]Valuation Sheet'!$B:$W,4,FALSE),"")&lt;0.2,0.2,IFERROR(VLOOKUP(A75,'[1]Valuation Sheet'!$B:$W,4,FALSE),""))</f>
        <v>0.80421025087268438</v>
      </c>
      <c r="H75" s="29">
        <f t="shared" si="54"/>
        <v>0.33698133283373338</v>
      </c>
      <c r="I75" s="3" t="str">
        <f>VLOOKUP(A75,'[1]Valuation Sheet'!$B:$W,8,FALSE)</f>
        <v>UNDERPRICED</v>
      </c>
      <c r="J75" s="33" t="str">
        <f t="shared" si="55"/>
        <v>BUY</v>
      </c>
      <c r="K75" s="24">
        <f t="shared" si="52"/>
        <v>4.8801545260323751</v>
      </c>
      <c r="L75" s="29">
        <f t="shared" si="53"/>
        <v>2.4998136633266044</v>
      </c>
      <c r="M75" s="29">
        <f>VLOOKUP(A75,'[1]Business Score'!$A:$BU,73,)</f>
        <v>8.2226048830848306</v>
      </c>
      <c r="N75" s="29">
        <f t="shared" si="50"/>
        <v>0.24741425213663723</v>
      </c>
      <c r="O75" s="26">
        <f>IFERROR(XFD75/B75,"")</f>
        <v>0</v>
      </c>
      <c r="P75" s="31">
        <f>VLOOKUP(A75,'[1]Valuation Sheet'!$B:$W,21,FALSE)</f>
        <v>3.0210512543634218</v>
      </c>
      <c r="Q75" s="3">
        <f t="shared" ref="Q75:Q91" si="56">P75/5</f>
        <v>0.60421025087268432</v>
      </c>
      <c r="XFD75" s="1">
        <v>0</v>
      </c>
    </row>
    <row r="76" spans="1:17 16384:16384" x14ac:dyDescent="0.25">
      <c r="A76" s="7" t="s">
        <v>80</v>
      </c>
      <c r="B76" s="28" t="str">
        <f>IFERROR(VLOOKUP(A76,'[1]Valuation Sheet'!$B:$W,7,FALSE),"")</f>
        <v>0.20</v>
      </c>
      <c r="C76" s="29">
        <f>IFERROR(VLOOKUP(A76,'[1]Business Score'!$A:$O,15,FALSE),"")</f>
        <v>4.127529976019171E-2</v>
      </c>
      <c r="D76" s="29">
        <f>IFERROR(B76/VLOOKUP(A76,'[1]Business Score'!$A:$Q,17,FALSE),"")</f>
        <v>0.66808371484630491</v>
      </c>
      <c r="E76" s="30">
        <f>IFERROR(VLOOKUP(A76,'[1]Valuation Sheet'!$B:$W,2,FALSE),"")</f>
        <v>4.5109442766219518E-2</v>
      </c>
      <c r="F76" s="29">
        <f>IF(IFERROR(VLOOKUP(A76,'[1]Valuation Sheet'!$B:$W,5,FALSE),"")&lt;0.2,0.2,IFERROR(VLOOKUP(A76,'[1]Valuation Sheet'!$B:$W,5,FALSE),""))</f>
        <v>0.32172484129333795</v>
      </c>
      <c r="G76" s="29">
        <f>IF(IFERROR(VLOOKUP(A76,'[1]Valuation Sheet'!$B:$W,4,FALSE),"")&lt;0.2,0.2,IFERROR(VLOOKUP(A76,'[1]Valuation Sheet'!$B:$W,4,FALSE),""))</f>
        <v>0.59299325699656524</v>
      </c>
      <c r="H76" s="29">
        <f t="shared" si="54"/>
        <v>1.9120692815568938</v>
      </c>
      <c r="I76" s="3" t="str">
        <f>VLOOKUP(A76,'[1]Valuation Sheet'!$B:$W,8,FALSE)</f>
        <v>UNDERPRICED</v>
      </c>
      <c r="J76" s="33" t="str">
        <f t="shared" si="55"/>
        <v>BUY</v>
      </c>
      <c r="K76" s="24">
        <f t="shared" si="52"/>
        <v>4.845512962037688</v>
      </c>
      <c r="L76" s="29">
        <f t="shared" si="53"/>
        <v>4.4336615071151186</v>
      </c>
      <c r="M76" s="29">
        <f>VLOOKUP(A76,'[1]Business Score'!$A:$BU,73,)</f>
        <v>46.32478244049009</v>
      </c>
      <c r="N76" s="29">
        <f t="shared" si="50"/>
        <v>0.29936368086147819</v>
      </c>
      <c r="O76" s="26">
        <f>IFERROR(XFD76/B76,"")</f>
        <v>0</v>
      </c>
      <c r="P76" s="31">
        <f>VLOOKUP(A76,'[1]Valuation Sheet'!$B:$W,21,FALSE)</f>
        <v>1.9649662849828262</v>
      </c>
      <c r="Q76" s="3">
        <f t="shared" si="56"/>
        <v>0.39299325699656523</v>
      </c>
      <c r="XFD76" s="1">
        <v>0</v>
      </c>
    </row>
    <row r="77" spans="1:17 16384:16384" x14ac:dyDescent="0.25">
      <c r="A77" s="7" t="s">
        <v>81</v>
      </c>
      <c r="B77" s="28" t="str">
        <f>IFERROR(VLOOKUP(A77,'[1]Valuation Sheet'!$B:$W,7,FALSE),"")</f>
        <v>0.39</v>
      </c>
      <c r="C77" s="29">
        <f>IFERROR(VLOOKUP(A77,'[1]Business Score'!$A:$O,15,FALSE),"")</f>
        <v>2.6247533632287195E-2</v>
      </c>
      <c r="D77" s="29">
        <f>IFERROR(B77/VLOOKUP(A77,'[1]Business Score'!$A:$Q,17,FALSE),"")</f>
        <v>1.4230193821624317</v>
      </c>
      <c r="E77" s="30">
        <f>IFERROR(VLOOKUP(A77,'[1]Valuation Sheet'!$B:$W,2,FALSE),"")</f>
        <v>7.749965100756287E-2</v>
      </c>
      <c r="F77" s="29">
        <f>IF(IFERROR(VLOOKUP(A77,'[1]Valuation Sheet'!$B:$W,5,FALSE),"")&lt;0.2,0.2,IFERROR(VLOOKUP(A77,'[1]Valuation Sheet'!$B:$W,5,FALSE),""))</f>
        <v>0.56656574961200878</v>
      </c>
      <c r="G77" s="29">
        <f>IF(IFERROR(VLOOKUP(A77,'[1]Valuation Sheet'!$B:$W,4,FALSE),"")&lt;0.2,0.2,IFERROR(VLOOKUP(A77,'[1]Valuation Sheet'!$B:$W,4,FALSE),""))</f>
        <v>1.0442764314204749</v>
      </c>
      <c r="H77" s="29">
        <f t="shared" si="54"/>
        <v>0.44518051365868139</v>
      </c>
      <c r="I77" s="3" t="str">
        <f>VLOOKUP(A77,'[1]Valuation Sheet'!$B:$W,8,FALSE)</f>
        <v>FAIRLY PRICED</v>
      </c>
      <c r="J77" s="33" t="str">
        <f t="shared" si="55"/>
        <v>BUY</v>
      </c>
      <c r="K77" s="24">
        <f t="shared" si="52"/>
        <v>14.858538918881866</v>
      </c>
      <c r="L77" s="29">
        <f t="shared" si="53"/>
        <v>5.0322807255214803</v>
      </c>
      <c r="M77" s="29">
        <f>VLOOKUP(A77,'[1]Business Score'!$A:$BU,73,)</f>
        <v>16.96085125160343</v>
      </c>
      <c r="N77" s="29">
        <f t="shared" si="50"/>
        <v>0.27406513564653834</v>
      </c>
      <c r="O77" s="26">
        <f>IFERROR(XFD77/B77,"")</f>
        <v>0</v>
      </c>
      <c r="P77" s="31">
        <f>VLOOKUP(A77,'[1]Valuation Sheet'!$B:$W,21,FALSE)</f>
        <v>1.6776318754371151</v>
      </c>
      <c r="Q77" s="3">
        <f t="shared" si="56"/>
        <v>0.335526375087423</v>
      </c>
      <c r="XFD77" s="1">
        <v>0</v>
      </c>
    </row>
    <row r="78" spans="1:17 16384:16384" x14ac:dyDescent="0.25">
      <c r="A78" s="18" t="s">
        <v>82</v>
      </c>
      <c r="B78" s="28"/>
      <c r="C78" s="29"/>
      <c r="D78" s="29"/>
      <c r="E78" s="30"/>
      <c r="F78" s="29"/>
      <c r="G78" s="29"/>
      <c r="H78" s="29"/>
      <c r="I78" s="3"/>
      <c r="J78" s="33" t="str">
        <f t="shared" si="55"/>
        <v/>
      </c>
      <c r="K78" s="24"/>
      <c r="L78" s="29"/>
      <c r="M78" s="29"/>
      <c r="N78" s="25"/>
      <c r="O78" s="26" t="str">
        <f>IFERROR(XFD78/B78,"")</f>
        <v/>
      </c>
      <c r="P78" s="31"/>
      <c r="Q78" s="3"/>
      <c r="XFD78" s="1">
        <v>0</v>
      </c>
    </row>
    <row r="79" spans="1:17 16384:16384" x14ac:dyDescent="0.25">
      <c r="A79" s="7" t="s">
        <v>83</v>
      </c>
      <c r="B79" s="28" t="str">
        <f>IFERROR(VLOOKUP(A79,'[1]Valuation Sheet'!$B:$W,7,FALSE),"")</f>
        <v>17.65</v>
      </c>
      <c r="C79" s="29">
        <f>IFERROR(VLOOKUP(A79,'[1]Business Score'!$A:$O,15,FALSE),"")</f>
        <v>3.050119845329883</v>
      </c>
      <c r="D79" s="29">
        <f>IFERROR(B79/VLOOKUP(A79,'[1]Business Score'!$A:$Q,17,FALSE),"")</f>
        <v>22.724284999363991</v>
      </c>
      <c r="E79" s="30">
        <f>IFERROR(VLOOKUP(A79,'[1]Valuation Sheet'!$B:$W,2,FALSE),"")</f>
        <v>3.5904648630347138</v>
      </c>
      <c r="F79" s="29">
        <f>IF(IFERROR(VLOOKUP(A79,'[1]Valuation Sheet'!$B:$W,5,FALSE),"")&lt;0.2,0.2,IFERROR(VLOOKUP(A79,'[1]Valuation Sheet'!$B:$W,5,FALSE),""))</f>
        <v>19.217126157765865</v>
      </c>
      <c r="G79" s="29">
        <f>IF(IFERROR(VLOOKUP(A79,'[1]Valuation Sheet'!$B:$W,4,FALSE),"")&lt;0.2,0.2,IFERROR(VLOOKUP(A79,'[1]Valuation Sheet'!$B:$W,4,FALSE),""))</f>
        <v>35.420411381965124</v>
      </c>
      <c r="H79" s="29">
        <f t="shared" si="54"/>
        <v>52.102217087111768</v>
      </c>
      <c r="I79" s="3" t="str">
        <f>VLOOKUP(A79,'[1]Valuation Sheet'!$B:$W,8,FALSE)</f>
        <v>FAIRLY PRICED</v>
      </c>
      <c r="J79" s="33" t="str">
        <f t="shared" si="55"/>
        <v>BUY</v>
      </c>
      <c r="K79" s="24">
        <f t="shared" ref="K79" si="57">IFERROR(B79/C79,"")</f>
        <v>5.7866578675668654</v>
      </c>
      <c r="L79" s="29">
        <f t="shared" ref="L79" si="58">IFERROR(B79/E79,"")</f>
        <v>4.9157980020119059</v>
      </c>
      <c r="M79" s="29">
        <f>VLOOKUP(A79,'[1]Business Score'!$A:$BU,73,)</f>
        <v>17.082022913587089</v>
      </c>
      <c r="N79" s="29">
        <f t="shared" ref="N79" si="59">IFERROR(B79/D79,"")</f>
        <v>0.77670210528049566</v>
      </c>
      <c r="O79" s="26">
        <f>IFERROR(XFD79/B79,"")</f>
        <v>0.113314447592068</v>
      </c>
      <c r="P79" s="31">
        <f>VLOOKUP(A79,'[1]Valuation Sheet'!$B:$W,21,FALSE)</f>
        <v>1.0068221746155879</v>
      </c>
      <c r="Q79" s="3">
        <f t="shared" si="56"/>
        <v>0.20136443492311756</v>
      </c>
      <c r="XFD79" s="1">
        <v>2</v>
      </c>
    </row>
    <row r="80" spans="1:17 16384:16384" x14ac:dyDescent="0.25">
      <c r="A80" s="7" t="s">
        <v>84</v>
      </c>
      <c r="B80" s="28" t="str">
        <f>IFERROR(VLOOKUP(A80,'[1]Valuation Sheet'!$B:$W,7,FALSE),"")</f>
        <v>2.60</v>
      </c>
      <c r="C80" s="29">
        <f>IFERROR(VLOOKUP(A80,'[1]Business Score'!$A:$O,15,FALSE),"")</f>
        <v>0.77615076923076631</v>
      </c>
      <c r="D80" s="29">
        <f>IFERROR(B80/VLOOKUP(A80,'[1]Business Score'!$A:$Q,17,FALSE),"")</f>
        <v>7.6889104477611943</v>
      </c>
      <c r="E80" s="30">
        <f>IFERROR(VLOOKUP(A80,'[1]Valuation Sheet'!$B:$W,2,FALSE),"")</f>
        <v>1.4145091780978625</v>
      </c>
      <c r="F80" s="29">
        <f>IF(IFERROR(VLOOKUP(A80,'[1]Valuation Sheet'!$B:$W,5,FALSE),"")&lt;0.2,0.2,IFERROR(VLOOKUP(A80,'[1]Valuation Sheet'!$B:$W,5,FALSE),""))</f>
        <v>7.4383551529685787</v>
      </c>
      <c r="G80" s="29">
        <f>IF(IFERROR(VLOOKUP(A80,'[1]Valuation Sheet'!$B:$W,4,FALSE),"")&lt;0.2,0.2,IFERROR(VLOOKUP(A80,'[1]Valuation Sheet'!$B:$W,4,FALSE),""))</f>
        <v>13.71014569818162</v>
      </c>
      <c r="H80" s="29">
        <f t="shared" si="54"/>
        <v>2.8823113125418129</v>
      </c>
      <c r="I80" s="3" t="str">
        <f>VLOOKUP(A80,'[1]Valuation Sheet'!$B:$W,8,FALSE)</f>
        <v>UNDERPRICED</v>
      </c>
      <c r="J80" s="33" t="str">
        <f t="shared" si="55"/>
        <v>BUY</v>
      </c>
      <c r="K80" s="24">
        <f t="shared" ref="K80:K86" si="60">IFERROR(B80/C80,"")</f>
        <v>3.3498646178974076</v>
      </c>
      <c r="L80" s="29">
        <f t="shared" ref="L80:L86" si="61">IFERROR(B80/E80,"")</f>
        <v>1.838093410957083</v>
      </c>
      <c r="M80" s="29">
        <f>VLOOKUP(A80,'[1]Business Score'!$A:$BU,73,)</f>
        <v>3.7135971860189443</v>
      </c>
      <c r="N80" s="29">
        <f t="shared" ref="N80:N86" si="62">IFERROR(B80/D80,"")</f>
        <v>0.3381493408805471</v>
      </c>
      <c r="O80" s="26">
        <f>IFERROR(XFD80/B80,"")</f>
        <v>0.15378461538461538</v>
      </c>
      <c r="P80" s="31">
        <f>VLOOKUP(A80,'[1]Valuation Sheet'!$B:$W,21,FALSE)</f>
        <v>4.2731329608390842</v>
      </c>
      <c r="Q80" s="3">
        <f t="shared" si="56"/>
        <v>0.85462659216781689</v>
      </c>
      <c r="XFD80" s="1">
        <v>0.39983999999999997</v>
      </c>
    </row>
    <row r="81" spans="1:17 16384:16384" x14ac:dyDescent="0.25">
      <c r="A81" s="7" t="s">
        <v>85</v>
      </c>
      <c r="B81" s="28" t="str">
        <f>IFERROR(VLOOKUP(A81,'[1]Valuation Sheet'!$B:$W,7,FALSE),"")</f>
        <v>17.00</v>
      </c>
      <c r="C81" s="29">
        <f>IFERROR(VLOOKUP(A81,'[1]Business Score'!$A:$O,15,FALSE),"")</f>
        <v>0.27805461538462334</v>
      </c>
      <c r="D81" s="29">
        <f>IFERROR(B81/VLOOKUP(A81,'[1]Business Score'!$A:$Q,17,FALSE),"")</f>
        <v>41.254571368581793</v>
      </c>
      <c r="E81" s="30">
        <f>IFERROR(VLOOKUP(A81,'[1]Valuation Sheet'!$B:$W,2,FALSE),"")</f>
        <v>5.2229217649330995</v>
      </c>
      <c r="F81" s="29">
        <f>IF(IFERROR(VLOOKUP(A81,'[1]Valuation Sheet'!$B:$W,5,FALSE),"")&lt;0.2,0.2,IFERROR(VLOOKUP(A81,'[1]Valuation Sheet'!$B:$W,5,FALSE),""))</f>
        <v>31.943248309139026</v>
      </c>
      <c r="G81" s="29">
        <f>IF(IFERROR(VLOOKUP(A81,'[1]Valuation Sheet'!$B:$W,4,FALSE),"")&lt;0.2,0.2,IFERROR(VLOOKUP(A81,'[1]Valuation Sheet'!$B:$W,4,FALSE),""))</f>
        <v>58.876805340050119</v>
      </c>
      <c r="H81" s="29">
        <f t="shared" si="54"/>
        <v>17.566317109589146</v>
      </c>
      <c r="I81" s="3" t="str">
        <f>VLOOKUP(A81,'[1]Valuation Sheet'!$B:$W,8,FALSE)</f>
        <v>UNDERPRICED</v>
      </c>
      <c r="J81" s="33" t="str">
        <f t="shared" si="55"/>
        <v>BUY</v>
      </c>
      <c r="K81" s="24">
        <f t="shared" si="60"/>
        <v>61.139067864363582</v>
      </c>
      <c r="L81" s="29">
        <f t="shared" si="61"/>
        <v>3.2548831411067005</v>
      </c>
      <c r="M81" s="29">
        <f>VLOOKUP(A81,'[1]Business Score'!$A:$BU,73,)</f>
        <v>63.175779640594229</v>
      </c>
      <c r="N81" s="29">
        <f t="shared" si="62"/>
        <v>0.41207554547389325</v>
      </c>
      <c r="O81" s="26">
        <f>IFERROR(XFD81/B81,"")</f>
        <v>0</v>
      </c>
      <c r="P81" s="31">
        <f>VLOOKUP(A81,'[1]Valuation Sheet'!$B:$W,21,FALSE)</f>
        <v>2.4633414905911835</v>
      </c>
      <c r="Q81" s="3">
        <f t="shared" si="56"/>
        <v>0.4926682981182367</v>
      </c>
      <c r="XFD81" s="1">
        <v>0</v>
      </c>
    </row>
    <row r="82" spans="1:17 16384:16384" x14ac:dyDescent="0.25">
      <c r="A82" s="7" t="s">
        <v>86</v>
      </c>
      <c r="B82" s="28" t="str">
        <f>IFERROR(VLOOKUP(A82,'[1]Valuation Sheet'!$B:$W,7,FALSE),"")</f>
        <v>158.00</v>
      </c>
      <c r="C82" s="29">
        <f>IFERROR(VLOOKUP(A82,'[1]Business Score'!$A:$O,15,FALSE),"")</f>
        <v>25.870590682196351</v>
      </c>
      <c r="D82" s="29">
        <f>IFERROR(B82/VLOOKUP(A82,'[1]Business Score'!$A:$Q,17,FALSE),"")</f>
        <v>93.657168607875761</v>
      </c>
      <c r="E82" s="30">
        <f>IFERROR(VLOOKUP(A82,'[1]Valuation Sheet'!$B:$W,2,FALSE),"")</f>
        <v>25.687546551713382</v>
      </c>
      <c r="F82" s="29">
        <f>IF(IFERROR(VLOOKUP(A82,'[1]Valuation Sheet'!$B:$W,5,FALSE),"")&lt;0.2,0.2,IFERROR(VLOOKUP(A82,'[1]Valuation Sheet'!$B:$W,5,FALSE),""))</f>
        <v>103.72789188636317</v>
      </c>
      <c r="G82" s="29">
        <f>IF(IFERROR(VLOOKUP(A82,'[1]Valuation Sheet'!$B:$W,4,FALSE),"")&lt;0.2,0.2,IFERROR(VLOOKUP(A82,'[1]Valuation Sheet'!$B:$W,4,FALSE),""))</f>
        <v>191.18803572584369</v>
      </c>
      <c r="H82" s="29">
        <f t="shared" si="54"/>
        <v>235.11653521361356</v>
      </c>
      <c r="I82" s="3" t="str">
        <f>VLOOKUP(A82,'[1]Valuation Sheet'!$B:$W,8,FALSE)</f>
        <v>OVERPRICED</v>
      </c>
      <c r="J82" s="33" t="str">
        <f t="shared" si="55"/>
        <v/>
      </c>
      <c r="K82" s="24">
        <f t="shared" si="60"/>
        <v>6.1073209321321213</v>
      </c>
      <c r="L82" s="29">
        <f t="shared" si="61"/>
        <v>6.1508404347577237</v>
      </c>
      <c r="M82" s="29">
        <f>VLOOKUP(A82,'[1]Business Score'!$A:$BU,73,)</f>
        <v>9.0881780822815266</v>
      </c>
      <c r="N82" s="29">
        <f t="shared" si="62"/>
        <v>1.6870038070605688</v>
      </c>
      <c r="O82" s="26">
        <f>IFERROR(XFD82/B82,"")</f>
        <v>5.2213924050632916E-2</v>
      </c>
      <c r="P82" s="31">
        <f>VLOOKUP(A82,'[1]Valuation Sheet'!$B:$W,21,FALSE)</f>
        <v>0.21005085902432707</v>
      </c>
      <c r="Q82" s="3">
        <f t="shared" si="56"/>
        <v>4.2010171804865416E-2</v>
      </c>
      <c r="XFD82" s="1">
        <v>8.2498000000000005</v>
      </c>
    </row>
    <row r="83" spans="1:17 16384:16384" x14ac:dyDescent="0.25">
      <c r="A83" s="7" t="s">
        <v>87</v>
      </c>
      <c r="B83" s="28" t="str">
        <f>IFERROR(VLOOKUP(A83,'[1]Valuation Sheet'!$B:$W,7,FALSE),"")</f>
        <v>20.85</v>
      </c>
      <c r="C83" s="29">
        <f>IFERROR(VLOOKUP(A83,'[1]Business Score'!$A:$O,15,FALSE),"")</f>
        <v>-4.9802787511319266</v>
      </c>
      <c r="D83" s="29">
        <f>IFERROR(B83/VLOOKUP(A83,'[1]Business Score'!$A:$Q,17,FALSE),"")</f>
        <v>81.580763022166224</v>
      </c>
      <c r="E83" s="30">
        <f>IFERROR(VLOOKUP(A83,'[1]Valuation Sheet'!$B:$W,2,FALSE),"")</f>
        <v>3.817421614168433</v>
      </c>
      <c r="F83" s="29">
        <f>IF(IFERROR(VLOOKUP(A83,'[1]Valuation Sheet'!$B:$W,5,FALSE),"")&lt;0.2,0.2,IFERROR(VLOOKUP(A83,'[1]Valuation Sheet'!$B:$W,5,FALSE),""))</f>
        <v>40.010557319082849</v>
      </c>
      <c r="G83" s="29">
        <f>IF(IFERROR(VLOOKUP(A83,'[1]Valuation Sheet'!$B:$W,4,FALSE),"")&lt;0.2,0.2,IFERROR(VLOOKUP(A83,'[1]Valuation Sheet'!$B:$W,4,FALSE),""))</f>
        <v>73.746219295693535</v>
      </c>
      <c r="H83" s="29">
        <f t="shared" si="54"/>
        <v>-40.432876353843859</v>
      </c>
      <c r="I83" s="3" t="str">
        <f>VLOOKUP(A83,'[1]Valuation Sheet'!$B:$W,8,FALSE)</f>
        <v>UNDERPRICED</v>
      </c>
      <c r="J83" s="33" t="str">
        <f t="shared" si="55"/>
        <v/>
      </c>
      <c r="K83" s="24">
        <f t="shared" si="60"/>
        <v>-4.1865126515782229</v>
      </c>
      <c r="L83" s="29">
        <f t="shared" si="61"/>
        <v>5.4618017361809947</v>
      </c>
      <c r="M83" s="29">
        <f>VLOOKUP(A83,'[1]Business Score'!$A:$BU,73,)</f>
        <v>8.1185970453268705</v>
      </c>
      <c r="N83" s="29">
        <f t="shared" si="62"/>
        <v>0.25557495698262678</v>
      </c>
      <c r="O83" s="26">
        <f>IFERROR(XFD83/B83,"")</f>
        <v>0</v>
      </c>
      <c r="P83" s="31">
        <f>VLOOKUP(A83,'[1]Valuation Sheet'!$B:$W,21,FALSE)</f>
        <v>2.5369889350452532</v>
      </c>
      <c r="Q83" s="3">
        <f t="shared" si="56"/>
        <v>0.50739778700905069</v>
      </c>
      <c r="XFD83" s="1">
        <v>0</v>
      </c>
    </row>
    <row r="84" spans="1:17 16384:16384" x14ac:dyDescent="0.25">
      <c r="A84" s="7" t="s">
        <v>88</v>
      </c>
      <c r="B84" s="28" t="str">
        <f>IFERROR(VLOOKUP(A84,'[1]Valuation Sheet'!$B:$W,7,FALSE),"")</f>
        <v>3.60</v>
      </c>
      <c r="C84" s="29">
        <f>IFERROR(VLOOKUP(A84,'[1]Business Score'!$A:$O,15,FALSE),"")</f>
        <v>2.316793483507642</v>
      </c>
      <c r="D84" s="29">
        <f>IFERROR(B84/VLOOKUP(A84,'[1]Business Score'!$A:$Q,17,FALSE),"")</f>
        <v>20.064765880933226</v>
      </c>
      <c r="E84" s="30">
        <f>IFERROR(VLOOKUP(A84,'[1]Valuation Sheet'!$B:$W,2,FALSE),"")</f>
        <v>-0.73265467440964682</v>
      </c>
      <c r="F84" s="29">
        <f>IF(IFERROR(VLOOKUP(A84,'[1]Valuation Sheet'!$B:$W,5,FALSE),"")&lt;0.2,0.2,IFERROR(VLOOKUP(A84,'[1]Valuation Sheet'!$B:$W,5,FALSE),""))</f>
        <v>6.1165471316820508</v>
      </c>
      <c r="G84" s="29">
        <f>IF(IFERROR(VLOOKUP(A84,'[1]Valuation Sheet'!$B:$W,4,FALSE),"")&lt;0.2,0.2,IFERROR(VLOOKUP(A84,'[1]Valuation Sheet'!$B:$W,4,FALSE),""))</f>
        <v>11.273830117090947</v>
      </c>
      <c r="H84" s="29">
        <f t="shared" si="54"/>
        <v>-0.96671416643511421</v>
      </c>
      <c r="I84" s="3" t="str">
        <f>VLOOKUP(A84,'[1]Valuation Sheet'!$B:$W,8,FALSE)</f>
        <v>UNDERPRICED</v>
      </c>
      <c r="J84" s="33" t="str">
        <f t="shared" si="55"/>
        <v/>
      </c>
      <c r="K84" s="24">
        <f t="shared" si="60"/>
        <v>1.5538717739095045</v>
      </c>
      <c r="L84" s="29">
        <f t="shared" si="61"/>
        <v>-4.9136382060222052</v>
      </c>
      <c r="M84" s="29">
        <f>VLOOKUP(A84,'[1]Business Score'!$A:$BU,73,)</f>
        <v>-0.41726384907277192</v>
      </c>
      <c r="N84" s="29">
        <f t="shared" si="62"/>
        <v>0.17941898855749627</v>
      </c>
      <c r="O84" s="26">
        <f>IFERROR(XFD84/B84,"")</f>
        <v>0</v>
      </c>
      <c r="P84" s="31">
        <f>VLOOKUP(A84,'[1]Valuation Sheet'!$B:$W,21,FALSE)</f>
        <v>2.1316194769697074</v>
      </c>
      <c r="Q84" s="3">
        <f t="shared" si="56"/>
        <v>0.4263238953939415</v>
      </c>
      <c r="XFD84" s="1">
        <v>0</v>
      </c>
    </row>
    <row r="85" spans="1:17 16384:16384" x14ac:dyDescent="0.25">
      <c r="A85" s="7" t="s">
        <v>89</v>
      </c>
      <c r="B85" s="28" t="str">
        <f>IFERROR(VLOOKUP(A85,'[1]Valuation Sheet'!$B:$W,7,FALSE),"")</f>
        <v>490.00</v>
      </c>
      <c r="C85" s="29">
        <f>IFERROR(VLOOKUP(A85,'[1]Business Score'!$A:$O,15,FALSE),"")</f>
        <v>76.247365916660996</v>
      </c>
      <c r="D85" s="29">
        <f>IFERROR(B85/VLOOKUP(A85,'[1]Business Score'!$A:$Q,17,FALSE),"")</f>
        <v>852.61199102712237</v>
      </c>
      <c r="E85" s="30">
        <f>IFERROR(VLOOKUP(A85,'[1]Valuation Sheet'!$B:$W,2,FALSE),"")</f>
        <v>55.345051331639944</v>
      </c>
      <c r="F85" s="29">
        <f>IF(IFERROR(VLOOKUP(A85,'[1]Valuation Sheet'!$B:$W,5,FALSE),"")&lt;0.2,0.2,IFERROR(VLOOKUP(A85,'[1]Valuation Sheet'!$B:$W,5,FALSE),""))</f>
        <v>453.73870896473301</v>
      </c>
      <c r="G85" s="29">
        <f>IF(IFERROR(VLOOKUP(A85,'[1]Valuation Sheet'!$B:$W,4,FALSE),"")&lt;0.2,0.2,IFERROR(VLOOKUP(A85,'[1]Valuation Sheet'!$B:$W,4,FALSE),""))</f>
        <v>836.31712668742944</v>
      </c>
      <c r="H85" s="29">
        <f t="shared" si="54"/>
        <v>466.8791308009607</v>
      </c>
      <c r="I85" s="3" t="str">
        <f>VLOOKUP(A85,'[1]Valuation Sheet'!$B:$W,8,FALSE)</f>
        <v>FAIRLY PRICED</v>
      </c>
      <c r="J85" s="33" t="str">
        <f t="shared" si="55"/>
        <v/>
      </c>
      <c r="K85" s="24">
        <f t="shared" si="60"/>
        <v>6.4264515122473096</v>
      </c>
      <c r="L85" s="29">
        <f t="shared" si="61"/>
        <v>8.8535467618199544</v>
      </c>
      <c r="M85" s="29">
        <f>VLOOKUP(A85,'[1]Business Score'!$A:$BU,73,)</f>
        <v>6.1232165228011084</v>
      </c>
      <c r="N85" s="29">
        <f t="shared" si="62"/>
        <v>0.57470456099228451</v>
      </c>
      <c r="O85" s="26">
        <f>IFERROR(XFD85/B85,"")</f>
        <v>3.6928571428571429E-2</v>
      </c>
      <c r="P85" s="31">
        <f>VLOOKUP(A85,'[1]Valuation Sheet'!$B:$W,21,FALSE)</f>
        <v>0.70676964630087635</v>
      </c>
      <c r="Q85" s="3">
        <f t="shared" si="56"/>
        <v>0.14135392926017526</v>
      </c>
      <c r="XFD85" s="1">
        <v>18.094999999999999</v>
      </c>
    </row>
    <row r="86" spans="1:17 16384:16384" x14ac:dyDescent="0.25">
      <c r="A86" s="7" t="s">
        <v>90</v>
      </c>
      <c r="B86" s="28" t="str">
        <f>IFERROR(VLOOKUP(A86,'[1]Valuation Sheet'!$B:$W,7,FALSE),"")</f>
        <v>105.80</v>
      </c>
      <c r="C86" s="29">
        <f>IFERROR(VLOOKUP(A86,'[1]Business Score'!$A:$O,15,FALSE),"")</f>
        <v>23.447493520264</v>
      </c>
      <c r="D86" s="29">
        <f>IFERROR(B86/VLOOKUP(A86,'[1]Business Score'!$A:$Q,17,FALSE),"")</f>
        <v>73.720159166878901</v>
      </c>
      <c r="E86" s="30">
        <f>IFERROR(VLOOKUP(A86,'[1]Valuation Sheet'!$B:$W,2,FALSE),"")</f>
        <v>30.116756168827362</v>
      </c>
      <c r="F86" s="29">
        <f>IF(IFERROR(VLOOKUP(A86,'[1]Valuation Sheet'!$B:$W,5,FALSE),"")&lt;0.2,0.2,IFERROR(VLOOKUP(A86,'[1]Valuation Sheet'!$B:$W,5,FALSE),""))</f>
        <v>114.60008308560774</v>
      </c>
      <c r="G86" s="29">
        <f>IF(IFERROR(VLOOKUP(A86,'[1]Valuation Sheet'!$B:$W,4,FALSE),"")&lt;0.2,0.2,IFERROR(VLOOKUP(A86,'[1]Valuation Sheet'!$B:$W,4,FALSE),""))</f>
        <v>211.22732160756755</v>
      </c>
      <c r="H86" s="29">
        <f t="shared" si="54"/>
        <v>225.98265031235536</v>
      </c>
      <c r="I86" s="3" t="str">
        <f>VLOOKUP(A86,'[1]Valuation Sheet'!$B:$W,8,FALSE)</f>
        <v>FAIRLY PRICED</v>
      </c>
      <c r="J86" s="33" t="str">
        <f t="shared" si="55"/>
        <v>BUY</v>
      </c>
      <c r="K86" s="24">
        <f t="shared" si="60"/>
        <v>4.5122093714863203</v>
      </c>
      <c r="L86" s="29">
        <f t="shared" si="61"/>
        <v>3.512994540544486</v>
      </c>
      <c r="M86" s="29">
        <f>VLOOKUP(A86,'[1]Business Score'!$A:$BU,73,)</f>
        <v>9.6378169426533642</v>
      </c>
      <c r="N86" s="29">
        <f t="shared" si="62"/>
        <v>1.435156966502237</v>
      </c>
      <c r="O86" s="26">
        <f>IFERROR(XFD86/B86,"")</f>
        <v>0.16061625708884691</v>
      </c>
      <c r="P86" s="31">
        <f>VLOOKUP(A86,'[1]Valuation Sheet'!$B:$W,21,FALSE)</f>
        <v>0.9964775199202982</v>
      </c>
      <c r="Q86" s="3">
        <f t="shared" si="56"/>
        <v>0.19929550398405965</v>
      </c>
      <c r="XFD86" s="1">
        <v>16.993200000000002</v>
      </c>
    </row>
    <row r="87" spans="1:17 16384:16384" x14ac:dyDescent="0.25">
      <c r="A87" s="18" t="s">
        <v>91</v>
      </c>
      <c r="B87" s="28"/>
      <c r="C87" s="29"/>
      <c r="D87" s="29"/>
      <c r="E87" s="30"/>
      <c r="F87" s="29"/>
      <c r="G87" s="29"/>
      <c r="H87" s="29"/>
      <c r="I87" s="3"/>
      <c r="J87" s="33" t="str">
        <f t="shared" si="55"/>
        <v/>
      </c>
      <c r="K87" s="24"/>
      <c r="L87" s="29"/>
      <c r="M87" s="29"/>
      <c r="N87" s="25"/>
      <c r="O87" s="26" t="str">
        <f>IFERROR(XFD87/B87,"")</f>
        <v/>
      </c>
      <c r="P87" s="31"/>
      <c r="Q87" s="3"/>
      <c r="XFD87" s="1">
        <v>0</v>
      </c>
    </row>
    <row r="88" spans="1:17 16384:16384" x14ac:dyDescent="0.25">
      <c r="A88" s="7" t="s">
        <v>92</v>
      </c>
      <c r="B88" s="28" t="str">
        <f>IFERROR(VLOOKUP(A88,'[1]Valuation Sheet'!$B:$W,7,FALSE),"")</f>
        <v>1.39</v>
      </c>
      <c r="C88" s="29">
        <f>IFERROR(VLOOKUP(A88,'[1]Business Score'!$A:$O,15,FALSE),"")</f>
        <v>0.51842638432368471</v>
      </c>
      <c r="D88" s="29">
        <f>IFERROR(B88/VLOOKUP(A88,'[1]Business Score'!$A:$Q,17,FALSE),"")</f>
        <v>4.2969111969111964</v>
      </c>
      <c r="E88" s="30">
        <f>IFERROR(VLOOKUP(A88,'[1]Valuation Sheet'!$B:$W,2,FALSE),"")</f>
        <v>8.170680024291335E-4</v>
      </c>
      <c r="F88" s="29">
        <f>IF(IFERROR(VLOOKUP(A88,'[1]Valuation Sheet'!$B:$W,5,FALSE),"")&lt;0.2,0.2,IFERROR(VLOOKUP(A88,'[1]Valuation Sheet'!$B:$W,5,FALSE),""))</f>
        <v>1.5753995197986785</v>
      </c>
      <c r="G88" s="29">
        <f>IF(IFERROR(VLOOKUP(A88,'[1]Valuation Sheet'!$B:$W,4,FALSE),"")&lt;0.2,0.2,IFERROR(VLOOKUP(A88,'[1]Valuation Sheet'!$B:$W,4,FALSE),""))</f>
        <v>2.9037275721723637</v>
      </c>
      <c r="H88" s="29">
        <f t="shared" si="54"/>
        <v>-5.9242878042897278</v>
      </c>
      <c r="I88" s="3" t="str">
        <f>VLOOKUP(A88,'[1]Valuation Sheet'!$B:$W,8,FALSE)</f>
        <v>FAIRLY PRICED</v>
      </c>
      <c r="J88" s="33" t="str">
        <f t="shared" si="55"/>
        <v/>
      </c>
      <c r="K88" s="24">
        <f t="shared" ref="K88" si="63">IFERROR(B88/C88,"")</f>
        <v>2.681190699453559</v>
      </c>
      <c r="L88" s="29">
        <f t="shared" ref="L88" si="64">IFERROR(B88/E88,"")</f>
        <v>1701.2047906264183</v>
      </c>
      <c r="M88" s="29">
        <f>VLOOKUP(A88,'[1]Business Score'!$A:$BU,73,)</f>
        <v>-11.427442706293357</v>
      </c>
      <c r="N88" s="29">
        <f t="shared" ref="N88" si="65">IFERROR(B88/D88,"")</f>
        <v>0.32348818402372181</v>
      </c>
      <c r="O88" s="26">
        <f>IFERROR(XFD88/B88,"")</f>
        <v>0.10074748201438849</v>
      </c>
      <c r="P88" s="31">
        <f>VLOOKUP(A88,'[1]Valuation Sheet'!$B:$W,21,FALSE)</f>
        <v>1.0890126418506214</v>
      </c>
      <c r="Q88" s="3">
        <f t="shared" si="56"/>
        <v>0.21780252837012429</v>
      </c>
      <c r="XFD88" s="1">
        <v>0.140039</v>
      </c>
    </row>
    <row r="89" spans="1:17 16384:16384" x14ac:dyDescent="0.25">
      <c r="A89" s="7" t="s">
        <v>93</v>
      </c>
      <c r="B89" s="28" t="str">
        <f>IFERROR(VLOOKUP(A89,'[1]Valuation Sheet'!$B:$W,7,FALSE),"")</f>
        <v>1.60</v>
      </c>
      <c r="C89" s="29">
        <f>IFERROR(VLOOKUP(A89,'[1]Business Score'!$A:$O,15,FALSE),"")</f>
        <v>0.48077466910827327</v>
      </c>
      <c r="D89" s="29">
        <f>IFERROR(B89/VLOOKUP(A89,'[1]Business Score'!$A:$Q,17,FALSE),"")</f>
        <v>5.284589807581856</v>
      </c>
      <c r="E89" s="30">
        <f>IFERROR(VLOOKUP(A89,'[1]Valuation Sheet'!$B:$W,2,FALSE),"")</f>
        <v>0.47633789736443249</v>
      </c>
      <c r="F89" s="29">
        <f>IF(IFERROR(VLOOKUP(A89,'[1]Valuation Sheet'!$B:$W,5,FALSE),"")&lt;0.2,0.2,IFERROR(VLOOKUP(A89,'[1]Valuation Sheet'!$B:$W,5,FALSE),""))</f>
        <v>3.4532639286698048</v>
      </c>
      <c r="G89" s="29">
        <f>IF(IFERROR(VLOOKUP(A89,'[1]Valuation Sheet'!$B:$W,4,FALSE),"")&lt;0.2,0.2,IFERROR(VLOOKUP(A89,'[1]Valuation Sheet'!$B:$W,4,FALSE),""))</f>
        <v>6.3649490542869867</v>
      </c>
      <c r="H89" s="29">
        <f t="shared" si="54"/>
        <v>6.7364806020279726</v>
      </c>
      <c r="I89" s="3" t="str">
        <f>VLOOKUP(A89,'[1]Valuation Sheet'!$B:$W,8,FALSE)</f>
        <v>UNDERPRICED</v>
      </c>
      <c r="J89" s="33" t="str">
        <f t="shared" si="55"/>
        <v>BUY</v>
      </c>
      <c r="K89" s="24">
        <f t="shared" ref="K89" si="66">IFERROR(B89/C89,"")</f>
        <v>3.3279623549377781</v>
      </c>
      <c r="L89" s="29">
        <f t="shared" ref="L89" si="67">IFERROR(B89/E89,"")</f>
        <v>3.3589601181278379</v>
      </c>
      <c r="M89" s="29">
        <f>VLOOKUP(A89,'[1]Business Score'!$A:$BU,73,)</f>
        <v>14.011721155198543</v>
      </c>
      <c r="N89" s="29">
        <f t="shared" ref="N89" si="68">IFERROR(B89/D89,"")</f>
        <v>0.30276711310771243</v>
      </c>
      <c r="O89" s="26">
        <f>IFERROR(XFD89/B89,"")</f>
        <v>9.3749999999999986E-2</v>
      </c>
      <c r="P89" s="31">
        <f>VLOOKUP(A89,'[1]Valuation Sheet'!$B:$W,21,FALSE)</f>
        <v>2.9780931589293664</v>
      </c>
      <c r="Q89" s="3">
        <f t="shared" si="56"/>
        <v>0.59561863178587326</v>
      </c>
      <c r="XFD89" s="1">
        <v>0.15</v>
      </c>
    </row>
    <row r="90" spans="1:17 16384:16384" x14ac:dyDescent="0.25">
      <c r="A90" s="18" t="s">
        <v>94</v>
      </c>
      <c r="B90" s="28"/>
      <c r="C90" s="29"/>
      <c r="D90" s="29"/>
      <c r="E90" s="30"/>
      <c r="F90" s="29"/>
      <c r="G90" s="29"/>
      <c r="H90" s="29"/>
      <c r="I90" s="3"/>
      <c r="J90" s="33" t="str">
        <f t="shared" si="55"/>
        <v/>
      </c>
      <c r="K90" s="24"/>
      <c r="L90" s="29"/>
      <c r="M90" s="29"/>
      <c r="N90" s="25"/>
      <c r="O90" s="26" t="str">
        <f>IFERROR(XFD90/B90,"")</f>
        <v/>
      </c>
      <c r="P90" s="31"/>
      <c r="Q90" s="3"/>
      <c r="XFD90" s="1">
        <v>0</v>
      </c>
    </row>
    <row r="91" spans="1:17 16384:16384" ht="13.5" thickBot="1" x14ac:dyDescent="0.3">
      <c r="A91" s="34" t="s">
        <v>95</v>
      </c>
      <c r="B91" s="35" t="str">
        <f>IFERROR(VLOOKUP(A91,'[1]Valuation Sheet'!$B:$W,7,FALSE),"")</f>
        <v>6.20</v>
      </c>
      <c r="C91" s="36">
        <f>IFERROR(VLOOKUP(A91,'[1]Business Score'!$A:$O,15,FALSE),"")</f>
        <v>2.9629288806431671</v>
      </c>
      <c r="D91" s="36">
        <f>IFERROR(B91/VLOOKUP(A91,'[1]Business Score'!$A:$Q,17,FALSE),"")</f>
        <v>41.222596505535286</v>
      </c>
      <c r="E91" s="37">
        <f>IFERROR(VLOOKUP(A91,'[1]Valuation Sheet'!$B:$W,2,FALSE),"")</f>
        <v>2.1764942850249658</v>
      </c>
      <c r="F91" s="36">
        <f>IF(IFERROR(VLOOKUP(A91,'[1]Valuation Sheet'!$B:$W,5,FALSE),"")&lt;0.2,0.2,IFERROR(VLOOKUP(A91,'[1]Valuation Sheet'!$B:$W,5,FALSE),""))</f>
        <v>16.900976534077365</v>
      </c>
      <c r="G91" s="36">
        <f>IF(IFERROR(VLOOKUP(A91,'[1]Valuation Sheet'!$B:$W,4,FALSE),"")&lt;0.2,0.2,IFERROR(VLOOKUP(A91,'[1]Valuation Sheet'!$B:$W,4,FALSE),""))</f>
        <v>31.151356174661011</v>
      </c>
      <c r="H91" s="36">
        <f t="shared" ref="H91" si="69">B91*M91</f>
        <v>0</v>
      </c>
      <c r="I91" s="38" t="str">
        <f>VLOOKUP(A91,'[1]Valuation Sheet'!$B:$W,8,FALSE)</f>
        <v>UNDERPRICED</v>
      </c>
      <c r="J91" s="39" t="str">
        <f t="shared" si="55"/>
        <v/>
      </c>
      <c r="K91" s="40">
        <f t="shared" ref="K91" si="70">IFERROR(B91/C91,"")</f>
        <v>2.0925240698501537</v>
      </c>
      <c r="L91" s="36">
        <f t="shared" ref="L91" si="71">IFERROR(B91/E91,"")</f>
        <v>2.8486176337140634</v>
      </c>
      <c r="M91" s="36"/>
      <c r="N91" s="36">
        <f t="shared" ref="N91" si="72">IFERROR(B91/D91,"")</f>
        <v>0.15040294706248009</v>
      </c>
      <c r="O91" s="41">
        <f>IFERROR(XFD91/B91,"")</f>
        <v>0</v>
      </c>
      <c r="P91" s="42">
        <f>VLOOKUP(A91,'[1]Valuation Sheet'!$B:$W,21,FALSE)</f>
        <v>4.0244122862356466</v>
      </c>
      <c r="Q91" s="38">
        <f t="shared" si="56"/>
        <v>0.80488245724712937</v>
      </c>
      <c r="XFD91" s="1">
        <v>0</v>
      </c>
    </row>
  </sheetData>
  <sheetProtection algorithmName="SHA-512" hashValue="0l63WgZGztsrx/wt2qyp3lCpBlV6mVSsoCiyoMSZL62tmLrvahmpt32+km+Y3Ku0JOlT8k27dbxq+8MV9HVhlw==" saltValue="MEcdiWda7+gRQevRM8g20g==" spinCount="100000" sheet="1" formatCells="0" formatColumns="0" formatRows="0" insertColumns="0" insertRows="0" insertHyperlinks="0" deleteColumns="0" deleteRows="0" sort="0" autoFilter="0" pivotTables="0"/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2019-08-14T15:19:39Z</dcterms:modified>
</cp:coreProperties>
</file>