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4208D339-C611-488B-ACD6-56490DA0C510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M6" i="2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<sst xmlns="http://schemas.openxmlformats.org/spreadsheetml/2006/main" count="138" uniqueCount="115">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</sst>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4.4324804216241184E-3</v>
          </cell>
          <cell r="H10" t="str">
            <v>2.66</v>
          </cell>
          <cell r="I10" t="str">
            <v>FAIRLY PRICED</v>
          </cell>
          <cell r="J10">
            <v>5.5507496905042863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4.4200903102299405E-2</v>
          </cell>
          <cell r="O10">
            <v>2.7775744022521165</v>
          </cell>
          <cell r="P10">
            <v>8.840180620459881E-2</v>
          </cell>
          <cell r="Q10">
            <v>2.8951488045042328</v>
          </cell>
          <cell r="R10">
            <v>0.1768036124091974</v>
          </cell>
          <cell r="S10">
            <v>3.1302976090084651</v>
          </cell>
          <cell r="T10">
            <v>0.35360722481839479</v>
          </cell>
          <cell r="U10">
            <v>3.6005952180169305</v>
          </cell>
          <cell r="V10">
            <v>0.88401806204598699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0.20328177370374717</v>
          </cell>
          <cell r="H12" t="str">
            <v>6.70</v>
          </cell>
          <cell r="I12" t="str">
            <v>UNDERPRICED</v>
          </cell>
          <cell r="J12">
            <v>2.3866279467113656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0.13582911682742416</v>
          </cell>
          <cell r="O12">
            <v>7.6100550827437417</v>
          </cell>
          <cell r="P12">
            <v>0.27165823365484831</v>
          </cell>
          <cell r="Q12">
            <v>8.520110165487484</v>
          </cell>
          <cell r="R12">
            <v>0.54331646730969685</v>
          </cell>
          <cell r="S12">
            <v>10.340220330974969</v>
          </cell>
          <cell r="T12">
            <v>1.0866329346193937</v>
          </cell>
          <cell r="U12">
            <v>13.980440661949938</v>
          </cell>
          <cell r="V12">
            <v>2.716582336548484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5.6769102880038821E-2</v>
          </cell>
          <cell r="H13" t="str">
            <v>9.95</v>
          </cell>
          <cell r="I13" t="str">
            <v>UNDERPRICED</v>
          </cell>
          <cell r="J13">
            <v>4.8776745444042806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6.8317213244106112E-2</v>
          </cell>
          <cell r="O13">
            <v>10.629756271778856</v>
          </cell>
          <cell r="P13">
            <v>0.13663442648821245</v>
          </cell>
          <cell r="Q13">
            <v>11.309512543557712</v>
          </cell>
          <cell r="R13">
            <v>0.27326885297642489</v>
          </cell>
          <cell r="S13">
            <v>12.669025087115427</v>
          </cell>
          <cell r="T13">
            <v>0.54653770595284978</v>
          </cell>
          <cell r="U13">
            <v>15.388050174230854</v>
          </cell>
          <cell r="V13">
            <v>1.366344264882124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0.13361578081601042</v>
          </cell>
          <cell r="H14" t="str">
            <v>6.00</v>
          </cell>
          <cell r="I14" t="str">
            <v>UNDERPRICED</v>
          </cell>
          <cell r="J14">
            <v>3.511290114725178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0.10372756705407915</v>
          </cell>
          <cell r="O14">
            <v>6.6223654023244745</v>
          </cell>
          <cell r="P14">
            <v>0.2074551341081583</v>
          </cell>
          <cell r="Q14">
            <v>7.2447308046489498</v>
          </cell>
          <cell r="R14">
            <v>0.41491026821631638</v>
          </cell>
          <cell r="S14">
            <v>8.4894616092978978</v>
          </cell>
          <cell r="T14">
            <v>0.82982053643263254</v>
          </cell>
          <cell r="U14">
            <v>10.978923218595796</v>
          </cell>
          <cell r="V14">
            <v>2.0745513410815817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0.49634671008381026</v>
          </cell>
          <cell r="H15" t="str">
            <v>1.57</v>
          </cell>
          <cell r="I15" t="str">
            <v>UNDERPRICED</v>
          </cell>
          <cell r="J15">
            <v>2.1125832151070107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0.27087116894009666</v>
          </cell>
          <cell r="O15">
            <v>1.9952677352359518</v>
          </cell>
          <cell r="P15">
            <v>0.54174233788019333</v>
          </cell>
          <cell r="Q15">
            <v>2.4205354704719038</v>
          </cell>
          <cell r="R15">
            <v>1.0834846757603867</v>
          </cell>
          <cell r="S15">
            <v>3.2710709409438072</v>
          </cell>
          <cell r="T15">
            <v>2.1669693515207729</v>
          </cell>
          <cell r="U15">
            <v>4.9721418818876133</v>
          </cell>
          <cell r="V15">
            <v>5.4174233788019315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0.33079096083813003</v>
          </cell>
          <cell r="H16" t="str">
            <v>1.62</v>
          </cell>
          <cell r="I16" t="str">
            <v>UNDERPRICED</v>
          </cell>
          <cell r="J16">
            <v>2.3627546121971372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0.19458436235947629</v>
          </cell>
          <cell r="O16">
            <v>1.9352266670223517</v>
          </cell>
          <cell r="P16">
            <v>0.38916872471895259</v>
          </cell>
          <cell r="Q16">
            <v>2.2504533340447033</v>
          </cell>
          <cell r="R16">
            <v>0.77833744943790517</v>
          </cell>
          <cell r="S16">
            <v>2.8809066680894064</v>
          </cell>
          <cell r="T16">
            <v>1.5566748988758103</v>
          </cell>
          <cell r="U16">
            <v>4.1418133361788128</v>
          </cell>
          <cell r="V16">
            <v>3.891687247189525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-5.9931148752486549E-2</v>
          </cell>
          <cell r="H17" t="str">
            <v>29.90</v>
          </cell>
          <cell r="I17" t="str">
            <v>OVERPRICED</v>
          </cell>
          <cell r="J17">
            <v>5.5960114146622182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1.4542641447213622E-2</v>
          </cell>
          <cell r="O17">
            <v>30.334824979271687</v>
          </cell>
          <cell r="P17">
            <v>2.9085282894427245E-2</v>
          </cell>
          <cell r="Q17">
            <v>30.769649958543372</v>
          </cell>
          <cell r="R17">
            <v>5.8170565788854267E-2</v>
          </cell>
          <cell r="S17">
            <v>31.639299917086742</v>
          </cell>
          <cell r="T17">
            <v>0.11634113157770853</v>
          </cell>
          <cell r="U17">
            <v>33.378599834173485</v>
          </cell>
          <cell r="V17">
            <v>0.29085282894427156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-0.10168383120813851</v>
          </cell>
          <cell r="H18" t="str">
            <v>40.00</v>
          </cell>
          <cell r="I18" t="str">
            <v>OVERPRICED</v>
          </cell>
          <cell r="J18">
            <v>8.1499018449238232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-4.6966711422251617E-3</v>
          </cell>
          <cell r="O18">
            <v>39.812133154310992</v>
          </cell>
          <cell r="P18">
            <v>-9.3933422844504344E-3</v>
          </cell>
          <cell r="Q18">
            <v>39.624266308621984</v>
          </cell>
          <cell r="R18">
            <v>-1.8786684568900647E-2</v>
          </cell>
          <cell r="S18">
            <v>39.248532617243974</v>
          </cell>
          <cell r="T18">
            <v>-3.7573369137801516E-2</v>
          </cell>
          <cell r="U18">
            <v>38.497065234487941</v>
          </cell>
          <cell r="V18">
            <v>-9.3933422844503456E-2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7.1042009352778827E-3</v>
          </cell>
          <cell r="H19" t="str">
            <v>2.21</v>
          </cell>
          <cell r="I19" t="str">
            <v>FAIRLY PRICED</v>
          </cell>
          <cell r="J19">
            <v>5.6897281997957379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4.5432011215374324E-2</v>
          </cell>
          <cell r="O19">
            <v>2.310404744785977</v>
          </cell>
          <cell r="P19">
            <v>9.086402243074887E-2</v>
          </cell>
          <cell r="Q19">
            <v>2.410809489571955</v>
          </cell>
          <cell r="R19">
            <v>0.18172804486149774</v>
          </cell>
          <cell r="S19">
            <v>2.6116189791439099</v>
          </cell>
          <cell r="T19">
            <v>0.36345608972299526</v>
          </cell>
          <cell r="U19">
            <v>3.0132379582878195</v>
          </cell>
          <cell r="V19">
            <v>0.90864022430748825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0.21246908176036916</v>
          </cell>
          <cell r="H20" t="str">
            <v>5.90</v>
          </cell>
          <cell r="I20" t="str">
            <v>UNDERPRICED</v>
          </cell>
          <cell r="J20">
            <v>2.3448116766141953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0.1400625571996581</v>
          </cell>
          <cell r="O20">
            <v>6.7263690874779831</v>
          </cell>
          <cell r="P20">
            <v>0.2801251143993162</v>
          </cell>
          <cell r="Q20">
            <v>7.5527381749559659</v>
          </cell>
          <cell r="R20">
            <v>0.5602502287986324</v>
          </cell>
          <cell r="S20">
            <v>9.2054763499119314</v>
          </cell>
          <cell r="T20">
            <v>1.1205004575972648</v>
          </cell>
          <cell r="U20">
            <v>12.510952699823862</v>
          </cell>
          <cell r="V20">
            <v>2.801251143993162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-6.5318979513954337E-2</v>
          </cell>
          <cell r="H21" t="str">
            <v>7.50</v>
          </cell>
          <cell r="I21" t="str">
            <v>OVERPRICED</v>
          </cell>
          <cell r="J21">
            <v>9.1072469135865646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1.20599707754796E-2</v>
          </cell>
          <cell r="O21">
            <v>7.5904497808160967</v>
          </cell>
          <cell r="P21">
            <v>2.4119941550958979E-2</v>
          </cell>
          <cell r="Q21">
            <v>7.6808995616321925</v>
          </cell>
          <cell r="R21">
            <v>4.8239883101917957E-2</v>
          </cell>
          <cell r="S21">
            <v>7.8617991232643849</v>
          </cell>
          <cell r="T21">
            <v>9.6479766203836137E-2</v>
          </cell>
          <cell r="U21">
            <v>8.2235982465287716</v>
          </cell>
          <cell r="V21">
            <v>0.24119941550959023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3.3936333781718189E-2</v>
          </cell>
          <cell r="H22" t="str">
            <v>0.61</v>
          </cell>
          <cell r="I22" t="str">
            <v>FAIRLY PRICED</v>
          </cell>
          <cell r="J22">
            <v>7.0746668775785135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5.7796050144426125E-2</v>
          </cell>
          <cell r="O22">
            <v>0.64525559058809989</v>
          </cell>
          <cell r="P22">
            <v>0.11559210028885203</v>
          </cell>
          <cell r="Q22">
            <v>0.68051118117619969</v>
          </cell>
          <cell r="R22">
            <v>0.23118420057770428</v>
          </cell>
          <cell r="S22">
            <v>0.75102236235239961</v>
          </cell>
          <cell r="T22">
            <v>0.46236840115540856</v>
          </cell>
          <cell r="U22">
            <v>0.89204472470479923</v>
          </cell>
          <cell r="V22">
            <v>1.1559210028885212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6.0542678144761684E-2</v>
          </cell>
          <cell r="H23" t="str">
            <v>19.00</v>
          </cell>
          <cell r="I23" t="str">
            <v>UNDERPRICED</v>
          </cell>
          <cell r="J23">
            <v>3.3669859282186478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7.0056047489663875E-2</v>
          </cell>
          <cell r="O23">
            <v>20.331064902303613</v>
          </cell>
          <cell r="P23">
            <v>0.14011209497932753</v>
          </cell>
          <cell r="Q23">
            <v>21.662129804607222</v>
          </cell>
          <cell r="R23">
            <v>0.28022418995865506</v>
          </cell>
          <cell r="S23">
            <v>24.324259609214447</v>
          </cell>
          <cell r="T23">
            <v>0.56044837991731011</v>
          </cell>
          <cell r="U23">
            <v>29.648519218428891</v>
          </cell>
          <cell r="V23">
            <v>1.4011209497932753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0</v>
          </cell>
          <cell r="H25" t="e">
            <v>#N/A</v>
          </cell>
          <cell r="I25" t="str">
            <v>FAIRLY PRICED</v>
          </cell>
          <cell r="J25" t="e">
            <v>#N/A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-0.17223697697637294</v>
          </cell>
          <cell r="H27" t="str">
            <v>17.00</v>
          </cell>
          <cell r="I27" t="str">
            <v>OVERPRICED</v>
          </cell>
          <cell r="J27">
            <v>52.983017479751368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-3.7207014089533197E-2</v>
          </cell>
          <cell r="O27">
            <v>16.367480760477935</v>
          </cell>
          <cell r="P27">
            <v>-7.4414028179066616E-2</v>
          </cell>
          <cell r="Q27">
            <v>15.734961520955867</v>
          </cell>
          <cell r="R27">
            <v>-0.14882805635813323</v>
          </cell>
          <cell r="S27">
            <v>14.469923041911734</v>
          </cell>
          <cell r="T27">
            <v>-0.29765611271626646</v>
          </cell>
          <cell r="U27">
            <v>11.93984608382347</v>
          </cell>
          <cell r="V27">
            <v>-0.74414028179066594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-0.12271345714924882</v>
          </cell>
          <cell r="H28" t="str">
            <v>58.00</v>
          </cell>
          <cell r="I28" t="str">
            <v>OVERPRICED</v>
          </cell>
          <cell r="J28">
            <v>10.877079101682883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-1.4386959845226199E-2</v>
          </cell>
          <cell r="O28">
            <v>57.165556328976884</v>
          </cell>
          <cell r="P28">
            <v>-2.8773919690452288E-2</v>
          </cell>
          <cell r="Q28">
            <v>56.331112657953767</v>
          </cell>
          <cell r="R28">
            <v>-5.7547839380904575E-2</v>
          </cell>
          <cell r="S28">
            <v>54.662225315907534</v>
          </cell>
          <cell r="T28">
            <v>-0.11509567876180915</v>
          </cell>
          <cell r="U28">
            <v>51.324450631815068</v>
          </cell>
          <cell r="V28">
            <v>-0.28773919690452299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-6.3660534554545151E-2</v>
          </cell>
          <cell r="H30" t="str">
            <v>14.50</v>
          </cell>
          <cell r="I30" t="str">
            <v>OVERPRICED</v>
          </cell>
          <cell r="J30">
            <v>59.686002130994012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1.2824169363686133E-2</v>
          </cell>
          <cell r="O30">
            <v>14.685950455773449</v>
          </cell>
          <cell r="P30">
            <v>2.5648338727372488E-2</v>
          </cell>
          <cell r="Q30">
            <v>14.8719009115469</v>
          </cell>
          <cell r="R30">
            <v>5.1296677454744977E-2</v>
          </cell>
          <cell r="S30">
            <v>15.243801823093802</v>
          </cell>
          <cell r="T30">
            <v>0.10259335490948995</v>
          </cell>
          <cell r="U30">
            <v>15.987603646187605</v>
          </cell>
          <cell r="V30">
            <v>0.25648338727372466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-0.12776457627131527</v>
          </cell>
          <cell r="H31" t="str">
            <v>173.00</v>
          </cell>
          <cell r="I31" t="str">
            <v>OVERPRICED</v>
          </cell>
          <cell r="J31">
            <v>11.207909301926959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-1.6714476402255873E-2</v>
          </cell>
          <cell r="O31">
            <v>170.10839558240974</v>
          </cell>
          <cell r="P31">
            <v>-3.3428952804511525E-2</v>
          </cell>
          <cell r="Q31">
            <v>167.21679116481951</v>
          </cell>
          <cell r="R31">
            <v>-6.6857905609022827E-2</v>
          </cell>
          <cell r="S31">
            <v>161.43358232963905</v>
          </cell>
          <cell r="T31">
            <v>-0.13371581121804577</v>
          </cell>
          <cell r="U31">
            <v>149.86716465927807</v>
          </cell>
          <cell r="V31">
            <v>-0.33428952804511436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-0.12351054077987227</v>
          </cell>
          <cell r="H32" t="str">
            <v>13.65</v>
          </cell>
          <cell r="I32" t="str">
            <v>OVERPRICED</v>
          </cell>
          <cell r="J32">
            <v>16.666748101819902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-1.4754249806674169E-2</v>
          </cell>
          <cell r="O32">
            <v>13.448604490138898</v>
          </cell>
          <cell r="P32">
            <v>-2.9508499613348449E-2</v>
          </cell>
          <cell r="Q32">
            <v>13.247208980277794</v>
          </cell>
          <cell r="R32">
            <v>-5.9016999226696787E-2</v>
          </cell>
          <cell r="S32">
            <v>12.844417960555589</v>
          </cell>
          <cell r="T32">
            <v>-0.11803399845339357</v>
          </cell>
          <cell r="U32">
            <v>12.038835921111177</v>
          </cell>
          <cell r="V32">
            <v>-0.29508499613348405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-5.1278137861826202E-2</v>
          </cell>
          <cell r="H37" t="str">
            <v>5.20</v>
          </cell>
          <cell r="I37" t="str">
            <v>OVERPRICED</v>
          </cell>
          <cell r="J37">
            <v>6.1113869473175386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1.8529881824931982E-2</v>
          </cell>
          <cell r="O37">
            <v>5.2963553854896466</v>
          </cell>
          <cell r="P37">
            <v>3.7059763649863964E-2</v>
          </cell>
          <cell r="Q37">
            <v>5.392710770979293</v>
          </cell>
          <cell r="R37">
            <v>7.411952729972815E-2</v>
          </cell>
          <cell r="S37">
            <v>5.5854215419585866</v>
          </cell>
          <cell r="T37">
            <v>0.1482390545994563</v>
          </cell>
          <cell r="U37">
            <v>5.9708430839171731</v>
          </cell>
          <cell r="V37">
            <v>0.37059763649864053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3.9592391920246682E-2</v>
          </cell>
          <cell r="H39" t="str">
            <v>6.20</v>
          </cell>
          <cell r="I39" t="str">
            <v>FAIRLY PRICED</v>
          </cell>
          <cell r="J39">
            <v>5.1011148920271046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6.0402317913371695E-2</v>
          </cell>
          <cell r="O39">
            <v>6.5744943710629045</v>
          </cell>
          <cell r="P39">
            <v>0.12080463582674339</v>
          </cell>
          <cell r="Q39">
            <v>6.9489887421258096</v>
          </cell>
          <cell r="R39">
            <v>0.24160927165348678</v>
          </cell>
          <cell r="S39">
            <v>7.6979774842516182</v>
          </cell>
          <cell r="T39">
            <v>0.48321854330697378</v>
          </cell>
          <cell r="U39">
            <v>9.1959549685032371</v>
          </cell>
          <cell r="V39">
            <v>1.2080463582674343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9.1928723517244085E-2</v>
          </cell>
          <cell r="H40" t="str">
            <v>1.02</v>
          </cell>
          <cell r="I40" t="str">
            <v>UNDERPRICED</v>
          </cell>
          <cell r="J40">
            <v>5.2401272431886943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8.4518494028491098E-2</v>
          </cell>
          <cell r="O40">
            <v>1.106208863909061</v>
          </cell>
          <cell r="P40">
            <v>0.16903698805698197</v>
          </cell>
          <cell r="Q40">
            <v>1.1924177278181216</v>
          </cell>
          <cell r="R40">
            <v>0.33807397611396395</v>
          </cell>
          <cell r="S40">
            <v>1.3648354556362432</v>
          </cell>
          <cell r="T40">
            <v>0.6761479522279279</v>
          </cell>
          <cell r="U40">
            <v>1.7096709112724864</v>
          </cell>
          <cell r="V40">
            <v>1.6903698805698197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0.27775241106786819</v>
          </cell>
          <cell r="H41" t="str">
            <v>6.00</v>
          </cell>
          <cell r="I41" t="str">
            <v>UNDERPRICED</v>
          </cell>
          <cell r="J41">
            <v>3.3624748637871811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0.17014460955067356</v>
          </cell>
          <cell r="O41">
            <v>7.0208676573040414</v>
          </cell>
          <cell r="P41">
            <v>0.34028921910134691</v>
          </cell>
          <cell r="Q41">
            <v>8.041735314608081</v>
          </cell>
          <cell r="R41">
            <v>0.68057843820269359</v>
          </cell>
          <cell r="S41">
            <v>10.083470629216162</v>
          </cell>
          <cell r="T41">
            <v>1.3611568764053876</v>
          </cell>
          <cell r="U41">
            <v>14.166941258432326</v>
          </cell>
          <cell r="V41">
            <v>3.4028921910134686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-0.15209825947640709</v>
          </cell>
          <cell r="H42" t="str">
            <v>33.00</v>
          </cell>
          <cell r="I42" t="str">
            <v>OVERPRICED</v>
          </cell>
          <cell r="J42">
            <v>34.780427492627609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-2.7927249093744555E-2</v>
          </cell>
          <cell r="O42">
            <v>32.078400779906431</v>
          </cell>
          <cell r="P42">
            <v>-5.5854498187488999E-2</v>
          </cell>
          <cell r="Q42">
            <v>31.156801559812862</v>
          </cell>
          <cell r="R42">
            <v>-0.11170899637497811</v>
          </cell>
          <cell r="S42">
            <v>29.313603119625721</v>
          </cell>
          <cell r="T42">
            <v>-0.22341799274995611</v>
          </cell>
          <cell r="U42">
            <v>25.62720623925145</v>
          </cell>
          <cell r="V42">
            <v>-0.55854498187489032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-0.14001394977424556</v>
          </cell>
          <cell r="H48" t="str">
            <v>11.95</v>
          </cell>
          <cell r="I48" t="str">
            <v>OVERPRICED</v>
          </cell>
          <cell r="J48">
            <v>31.287363047409674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-2.2358892808266972E-2</v>
          </cell>
          <cell r="O48">
            <v>11.682811230941208</v>
          </cell>
          <cell r="P48">
            <v>-4.4717785616534167E-2</v>
          </cell>
          <cell r="Q48">
            <v>11.415622461882416</v>
          </cell>
          <cell r="R48">
            <v>-8.9435571233068223E-2</v>
          </cell>
          <cell r="S48">
            <v>10.881244923764834</v>
          </cell>
          <cell r="T48">
            <v>-0.17887114246613645</v>
          </cell>
          <cell r="U48">
            <v>9.8124898475296689</v>
          </cell>
          <cell r="V48">
            <v>-0.44717785616534123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-0.17268872054477052</v>
          </cell>
          <cell r="H49" t="str">
            <v>17.40</v>
          </cell>
          <cell r="I49" t="str">
            <v>OVERPRICED</v>
          </cell>
          <cell r="J49">
            <v>708.38558937842242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-3.7415174025889342E-2</v>
          </cell>
          <cell r="O49">
            <v>16.748975971949523</v>
          </cell>
          <cell r="P49">
            <v>-7.4830348051779016E-2</v>
          </cell>
          <cell r="Q49">
            <v>16.097951943899044</v>
          </cell>
          <cell r="R49">
            <v>-0.14966069610355803</v>
          </cell>
          <cell r="S49">
            <v>14.795903887798088</v>
          </cell>
          <cell r="T49">
            <v>-0.29932139220711607</v>
          </cell>
          <cell r="U49">
            <v>12.19180777559618</v>
          </cell>
          <cell r="V49">
            <v>-0.74830348051779005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-3.5346683357438867E-2</v>
          </cell>
          <cell r="H50" t="str">
            <v>10.60</v>
          </cell>
          <cell r="I50" t="str">
            <v>FAIRLY PRICED</v>
          </cell>
          <cell r="J50">
            <v>5.2127087281909947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2.5870972628855737E-2</v>
          </cell>
          <cell r="O50">
            <v>10.874232309865871</v>
          </cell>
          <cell r="P50">
            <v>5.1741945257711253E-2</v>
          </cell>
          <cell r="Q50">
            <v>11.148464619731739</v>
          </cell>
          <cell r="R50">
            <v>0.10348389051542251</v>
          </cell>
          <cell r="S50">
            <v>11.696929239463477</v>
          </cell>
          <cell r="T50">
            <v>0.20696778103084523</v>
          </cell>
          <cell r="U50">
            <v>12.793858478926959</v>
          </cell>
          <cell r="V50">
            <v>0.51741945257711297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6.5418597235005066E-2</v>
          </cell>
          <cell r="H51" t="str">
            <v>16.20</v>
          </cell>
          <cell r="I51" t="str">
            <v>UNDERPRICED</v>
          </cell>
          <cell r="J51">
            <v>5.4516048425109309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7.230283322942177E-2</v>
          </cell>
          <cell r="O51">
            <v>17.371305898316631</v>
          </cell>
          <cell r="P51">
            <v>0.14460566645884354</v>
          </cell>
          <cell r="Q51">
            <v>18.542611796633263</v>
          </cell>
          <cell r="R51">
            <v>0.28921133291768708</v>
          </cell>
          <cell r="S51">
            <v>20.885223593266531</v>
          </cell>
          <cell r="T51">
            <v>0.57842266583537438</v>
          </cell>
          <cell r="U51">
            <v>25.570447186533062</v>
          </cell>
          <cell r="V51">
            <v>1.4460566645884358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-0.12657027747655386</v>
          </cell>
          <cell r="H53" t="str">
            <v>15.50</v>
          </cell>
          <cell r="I53" t="str">
            <v>OVERPRICED</v>
          </cell>
          <cell r="J53">
            <v>10.35807968527901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-1.6164152770666074E-2</v>
          </cell>
          <cell r="O53">
            <v>15.249455632054676</v>
          </cell>
          <cell r="P53">
            <v>-3.2328305541332147E-2</v>
          </cell>
          <cell r="Q53">
            <v>14.998911264109351</v>
          </cell>
          <cell r="R53">
            <v>-6.4656611082664184E-2</v>
          </cell>
          <cell r="S53">
            <v>14.497822528218705</v>
          </cell>
          <cell r="T53">
            <v>-0.12931322216532837</v>
          </cell>
          <cell r="U53">
            <v>13.495645056437411</v>
          </cell>
          <cell r="V53">
            <v>-0.32328305541332092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-0.17699402477946796</v>
          </cell>
          <cell r="H54" t="str">
            <v>1,225.00</v>
          </cell>
          <cell r="I54" t="str">
            <v>OVERPRICED</v>
          </cell>
          <cell r="J54">
            <v>29.659795268282689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-3.9399024861149101E-2</v>
          </cell>
          <cell r="O54">
            <v>1176.7361945450923</v>
          </cell>
          <cell r="P54">
            <v>-7.8798049722298424E-2</v>
          </cell>
          <cell r="Q54">
            <v>1128.4723890901844</v>
          </cell>
          <cell r="R54">
            <v>-0.15759609944459696</v>
          </cell>
          <cell r="S54">
            <v>1031.9447781803688</v>
          </cell>
          <cell r="T54">
            <v>-0.3151921988891937</v>
          </cell>
          <cell r="U54">
            <v>838.88955636073774</v>
          </cell>
          <cell r="V54">
            <v>-0.78798049722298413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0.42667923400370544</v>
          </cell>
          <cell r="H63" t="str">
            <v>1.37</v>
          </cell>
          <cell r="I63" t="str">
            <v>UNDERPRICED</v>
          </cell>
          <cell r="J63">
            <v>3.4784583656887107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0.23876893572319968</v>
          </cell>
          <cell r="O63">
            <v>1.6971134419407836</v>
          </cell>
          <cell r="P63">
            <v>0.47753787144639914</v>
          </cell>
          <cell r="Q63">
            <v>2.0242268838815671</v>
          </cell>
          <cell r="R63">
            <v>0.95507574289279829</v>
          </cell>
          <cell r="S63">
            <v>2.6784537677631337</v>
          </cell>
          <cell r="T63">
            <v>1.9101514857855966</v>
          </cell>
          <cell r="U63">
            <v>3.9869075355262678</v>
          </cell>
          <cell r="V63">
            <v>4.775378714463991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-9.9163255713663648E-2</v>
          </cell>
          <cell r="H68" t="str">
            <v>3.54</v>
          </cell>
          <cell r="I68" t="str">
            <v>OVERPRICED</v>
          </cell>
          <cell r="J68">
            <v>14.645332050059453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-3.5352094829655956E-3</v>
          </cell>
          <cell r="O68">
            <v>3.5274853584303019</v>
          </cell>
          <cell r="P68">
            <v>-7.0704189659311911E-3</v>
          </cell>
          <cell r="Q68">
            <v>3.5149707168606037</v>
          </cell>
          <cell r="R68">
            <v>-1.414083793186216E-2</v>
          </cell>
          <cell r="S68">
            <v>3.4899414337212078</v>
          </cell>
          <cell r="T68">
            <v>-2.8281675863724542E-2</v>
          </cell>
          <cell r="U68">
            <v>3.4398828674424151</v>
          </cell>
          <cell r="V68">
            <v>-7.0704189659311467E-2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0.56604333747843583</v>
          </cell>
          <cell r="H70" t="str">
            <v>0.65</v>
          </cell>
          <cell r="I70" t="str">
            <v>UNDERPRICED</v>
          </cell>
          <cell r="J70">
            <v>0.96011804755665109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0.30298683485686984</v>
          </cell>
          <cell r="O70">
            <v>0.84694144265696547</v>
          </cell>
          <cell r="P70">
            <v>0.60597366971373967</v>
          </cell>
          <cell r="Q70">
            <v>1.0438828853139308</v>
          </cell>
          <cell r="R70">
            <v>1.2119473394274793</v>
          </cell>
          <cell r="S70">
            <v>1.4377657706278617</v>
          </cell>
          <cell r="T70">
            <v>2.4238946788549591</v>
          </cell>
          <cell r="U70">
            <v>2.2255315412557235</v>
          </cell>
          <cell r="V70">
            <v>6.0597366971373976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7.1444079288878498E-2</v>
          </cell>
          <cell r="H74" t="str">
            <v>1.80</v>
          </cell>
          <cell r="I74" t="str">
            <v>UNDERPRICED</v>
          </cell>
          <cell r="J74">
            <v>9.0909679135620607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7.5079328676382673E-2</v>
          </cell>
          <cell r="O74">
            <v>1.9351427916174888</v>
          </cell>
          <cell r="P74">
            <v>0.15015865735276557</v>
          </cell>
          <cell r="Q74">
            <v>2.0702855832349782</v>
          </cell>
          <cell r="R74">
            <v>0.30031731470553091</v>
          </cell>
          <cell r="S74">
            <v>2.3405711664699558</v>
          </cell>
          <cell r="T74">
            <v>0.60063462941106183</v>
          </cell>
          <cell r="U74">
            <v>2.8811423329399113</v>
          </cell>
          <cell r="V74">
            <v>1.5015865735276548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7.9760731559424286E-2</v>
          </cell>
          <cell r="H80" t="str">
            <v>0.23</v>
          </cell>
          <cell r="I80" t="str">
            <v>UNDERPRICED</v>
          </cell>
          <cell r="J80">
            <v>5.0987107331823864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7.8911577607948979E-2</v>
          </cell>
          <cell r="O80">
            <v>0.24814966284982828</v>
          </cell>
          <cell r="P80">
            <v>0.15782315521589796</v>
          </cell>
          <cell r="Q80">
            <v>0.26629932569965653</v>
          </cell>
          <cell r="R80">
            <v>0.31564631043179592</v>
          </cell>
          <cell r="S80">
            <v>0.30259865139931308</v>
          </cell>
          <cell r="T80">
            <v>0.63129262086359184</v>
          </cell>
          <cell r="U80">
            <v>0.37519730279862612</v>
          </cell>
          <cell r="V80">
            <v>1.5782315521589791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-7.8287384223413529E-3</v>
          </cell>
          <cell r="H85" t="str">
            <v>20.00</v>
          </cell>
          <cell r="I85" t="str">
            <v>FAIRLY PRICED</v>
          </cell>
          <cell r="J85">
            <v>5.5703093507217076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3.8551028454912872E-2</v>
          </cell>
          <cell r="O85">
            <v>20.771020569098258</v>
          </cell>
          <cell r="P85">
            <v>7.7102056909825523E-2</v>
          </cell>
          <cell r="Q85">
            <v>21.54204113819651</v>
          </cell>
          <cell r="R85">
            <v>0.15420411381965127</v>
          </cell>
          <cell r="S85">
            <v>23.084082276393026</v>
          </cell>
          <cell r="T85">
            <v>0.30840822763930253</v>
          </cell>
          <cell r="U85">
            <v>26.168164552786052</v>
          </cell>
          <cell r="V85">
            <v>0.77102056909825611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0.10863041844578772</v>
          </cell>
          <cell r="H87" t="str">
            <v>20.70</v>
          </cell>
          <cell r="I87" t="str">
            <v>UNDERPRICED</v>
          </cell>
          <cell r="J87">
            <v>3.9632988835828651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9.2214505652294942E-2</v>
          </cell>
          <cell r="O87">
            <v>22.608840267002506</v>
          </cell>
          <cell r="P87">
            <v>0.18442901130458988</v>
          </cell>
          <cell r="Q87">
            <v>24.517680534005009</v>
          </cell>
          <cell r="R87">
            <v>0.36885802260917999</v>
          </cell>
          <cell r="S87">
            <v>28.335361068010023</v>
          </cell>
          <cell r="T87">
            <v>0.73771604521835998</v>
          </cell>
          <cell r="U87">
            <v>35.970722136020051</v>
          </cell>
          <cell r="V87">
            <v>1.8442901130458997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-3.6285595591988941E-2</v>
          </cell>
          <cell r="H92" t="str">
            <v>140.00</v>
          </cell>
          <cell r="I92" t="str">
            <v>FAIRLY PRICED</v>
          </cell>
          <cell r="J92">
            <v>4.6485750063915701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2.5438329145559768E-2</v>
          </cell>
          <cell r="O92">
            <v>143.56136608037838</v>
          </cell>
          <cell r="P92">
            <v>5.0876658291119758E-2</v>
          </cell>
          <cell r="Q92">
            <v>147.12273216075675</v>
          </cell>
          <cell r="R92">
            <v>0.10175331658223929</v>
          </cell>
          <cell r="S92">
            <v>154.24546432151351</v>
          </cell>
          <cell r="T92">
            <v>0.20350663316447859</v>
          </cell>
          <cell r="U92">
            <v>168.49092864302699</v>
          </cell>
          <cell r="V92">
            <v>0.5087665829111967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-0.16953659429913945</v>
          </cell>
          <cell r="H99" t="str">
            <v>129.65</v>
          </cell>
          <cell r="I99" t="str">
            <v>OVERPRICED</v>
          </cell>
          <cell r="J99">
            <v>22.557219408668924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-3.5962698673545734E-2</v>
          </cell>
          <cell r="O99">
            <v>124.98743611697481</v>
          </cell>
          <cell r="P99">
            <v>-7.1925397347091469E-2</v>
          </cell>
          <cell r="Q99">
            <v>120.32487223394959</v>
          </cell>
          <cell r="R99">
            <v>-0.14385079469418294</v>
          </cell>
          <cell r="S99">
            <v>110.99974446789919</v>
          </cell>
          <cell r="T99">
            <v>-0.28770158938836599</v>
          </cell>
          <cell r="U99">
            <v>92.349488935798348</v>
          </cell>
          <cell r="V99">
            <v>-0.71925397347091491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26</v>
          </cell>
        </row>
        <row r="102">
          <cell r="I102">
            <v>24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4309.2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238185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246063.49999999997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215400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31086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46931.4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879957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409600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63625.9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201780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218400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23527.7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596600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 t="e">
            <v>#N/A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464000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190530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3010200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219901.5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3065.4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24614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41463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17280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189750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22466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87000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127200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66420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41075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971008.5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2849.6000000000004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4425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4504.5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18900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1918.2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13879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26910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47532.799999999996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2638962.6298974999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12/07/2019 14:39:36.036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 t="str">
            <v>PCLOSE</v>
          </cell>
          <cell r="D6" t="str">
            <v>OOPEN</v>
          </cell>
          <cell r="E6" t="str">
            <v>OPEN</v>
          </cell>
          <cell r="F6" t="str">
            <v>HIGH</v>
          </cell>
          <cell r="G6" t="str">
            <v>LOW</v>
          </cell>
          <cell r="H6" t="str">
            <v>%SPREAD</v>
          </cell>
          <cell r="I6" t="str">
            <v>OCLOSE</v>
          </cell>
          <cell r="J6">
            <v>0</v>
          </cell>
          <cell r="K6" t="str">
            <v>CLOSE</v>
          </cell>
          <cell r="L6">
            <v>0</v>
          </cell>
          <cell r="M6" t="str">
            <v>CHANGE</v>
          </cell>
          <cell r="N6">
            <v>0</v>
          </cell>
          <cell r="O6">
            <v>0</v>
          </cell>
          <cell r="P6" t="str">
            <v>%CHANGE</v>
          </cell>
          <cell r="Q6" t="str">
            <v>TRADES</v>
          </cell>
          <cell r="R6" t="str">
            <v>VOLUME</v>
          </cell>
          <cell r="S6">
            <v>0</v>
          </cell>
          <cell r="T6" t="str">
            <v>VALUE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ABCTRANS</v>
          </cell>
          <cell r="C7" t="str">
            <v>0.30</v>
          </cell>
          <cell r="D7" t="str">
            <v>-</v>
          </cell>
          <cell r="E7" t="str">
            <v>0.30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>
            <v>0</v>
          </cell>
          <cell r="K7" t="str">
            <v>0.30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2</v>
          </cell>
          <cell r="R7">
            <v>5000</v>
          </cell>
          <cell r="S7">
            <v>0</v>
          </cell>
          <cell r="T7">
            <v>1526.95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ACADEMY</v>
          </cell>
          <cell r="C8" t="str">
            <v>0.40</v>
          </cell>
          <cell r="D8" t="str">
            <v>-</v>
          </cell>
          <cell r="E8" t="str">
            <v>0.40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>
            <v>0</v>
          </cell>
          <cell r="K8" t="str">
            <v>0.40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4</v>
          </cell>
          <cell r="R8">
            <v>12100</v>
          </cell>
          <cell r="S8">
            <v>0</v>
          </cell>
          <cell r="T8">
            <v>5082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ACCESS</v>
          </cell>
          <cell r="C9" t="str">
            <v>6.60</v>
          </cell>
          <cell r="D9" t="str">
            <v>-</v>
          </cell>
          <cell r="E9" t="str">
            <v>6.60</v>
          </cell>
          <cell r="F9" t="str">
            <v>6.75</v>
          </cell>
          <cell r="G9" t="str">
            <v>6.50</v>
          </cell>
          <cell r="H9" t="str">
            <v>3.70</v>
          </cell>
          <cell r="I9" t="str">
            <v>-</v>
          </cell>
          <cell r="J9">
            <v>0</v>
          </cell>
          <cell r="K9" t="str">
            <v>6.70</v>
          </cell>
          <cell r="L9">
            <v>0</v>
          </cell>
          <cell r="M9" t="str">
            <v>0.10</v>
          </cell>
          <cell r="N9">
            <v>0</v>
          </cell>
          <cell r="O9">
            <v>0</v>
          </cell>
          <cell r="P9" t="str">
            <v>1.52</v>
          </cell>
          <cell r="Q9">
            <v>117</v>
          </cell>
          <cell r="R9">
            <v>5427999</v>
          </cell>
          <cell r="S9">
            <v>0</v>
          </cell>
          <cell r="T9">
            <v>36246530.950000003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AFRIPRUD</v>
          </cell>
          <cell r="C10" t="str">
            <v>3.51</v>
          </cell>
          <cell r="D10" t="str">
            <v>-</v>
          </cell>
          <cell r="E10" t="str">
            <v>3.51</v>
          </cell>
          <cell r="F10" t="str">
            <v>3.50</v>
          </cell>
          <cell r="G10" t="str">
            <v>3.50</v>
          </cell>
          <cell r="H10" t="str">
            <v>-</v>
          </cell>
          <cell r="I10" t="str">
            <v>-</v>
          </cell>
          <cell r="J10">
            <v>0</v>
          </cell>
          <cell r="K10" t="str">
            <v>3.50</v>
          </cell>
          <cell r="L10">
            <v>0</v>
          </cell>
          <cell r="M10" t="str">
            <v>-0.01</v>
          </cell>
          <cell r="N10">
            <v>0</v>
          </cell>
          <cell r="O10">
            <v>0</v>
          </cell>
          <cell r="P10" t="str">
            <v>-0.28</v>
          </cell>
          <cell r="Q10">
            <v>33</v>
          </cell>
          <cell r="R10">
            <v>1259001</v>
          </cell>
          <cell r="S10">
            <v>0</v>
          </cell>
          <cell r="T10">
            <v>4422278.0599999996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AFROMEDIA</v>
          </cell>
          <cell r="C11" t="str">
            <v>0.41</v>
          </cell>
          <cell r="D11" t="str">
            <v>-</v>
          </cell>
          <cell r="E11" t="str">
            <v>0.41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>
            <v>0</v>
          </cell>
          <cell r="K11" t="str">
            <v>0.41</v>
          </cell>
          <cell r="L11">
            <v>0</v>
          </cell>
          <cell r="M11" t="str">
            <v>-</v>
          </cell>
          <cell r="N11">
            <v>0</v>
          </cell>
          <cell r="O11">
            <v>0</v>
          </cell>
          <cell r="P11" t="str">
            <v>-</v>
          </cell>
          <cell r="Q11">
            <v>2</v>
          </cell>
          <cell r="R11">
            <v>1500</v>
          </cell>
          <cell r="S11">
            <v>0</v>
          </cell>
          <cell r="T11">
            <v>575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AGLEVENT</v>
          </cell>
          <cell r="C12" t="str">
            <v>0.30</v>
          </cell>
          <cell r="D12" t="str">
            <v>-</v>
          </cell>
          <cell r="E12" t="str">
            <v>0.30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>
            <v>0</v>
          </cell>
          <cell r="K12" t="str">
            <v>0.30</v>
          </cell>
          <cell r="L12">
            <v>0</v>
          </cell>
          <cell r="M12" t="str">
            <v>-</v>
          </cell>
          <cell r="N12">
            <v>0</v>
          </cell>
          <cell r="O12">
            <v>0</v>
          </cell>
          <cell r="P12" t="str">
            <v>-</v>
          </cell>
          <cell r="Q12">
            <v>2</v>
          </cell>
          <cell r="R12">
            <v>1000</v>
          </cell>
          <cell r="S12">
            <v>0</v>
          </cell>
          <cell r="T12">
            <v>305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AIICO</v>
          </cell>
          <cell r="C13" t="str">
            <v>0.66</v>
          </cell>
          <cell r="D13" t="str">
            <v>-</v>
          </cell>
          <cell r="E13" t="str">
            <v>0.66</v>
          </cell>
          <cell r="F13" t="str">
            <v>0.65</v>
          </cell>
          <cell r="G13" t="str">
            <v>0.65</v>
          </cell>
          <cell r="H13" t="str">
            <v>-</v>
          </cell>
          <cell r="I13" t="str">
            <v>-</v>
          </cell>
          <cell r="J13">
            <v>0</v>
          </cell>
          <cell r="K13" t="str">
            <v>0.65</v>
          </cell>
          <cell r="L13">
            <v>0</v>
          </cell>
          <cell r="M13" t="str">
            <v>-0.01</v>
          </cell>
          <cell r="N13">
            <v>0</v>
          </cell>
          <cell r="O13">
            <v>0</v>
          </cell>
          <cell r="P13" t="str">
            <v>-1.52</v>
          </cell>
          <cell r="Q13">
            <v>9</v>
          </cell>
          <cell r="R13">
            <v>829932</v>
          </cell>
          <cell r="S13">
            <v>0</v>
          </cell>
          <cell r="T13">
            <v>539377.48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AIRTELAFRI</v>
          </cell>
          <cell r="C14" t="str">
            <v>323.50</v>
          </cell>
          <cell r="D14" t="str">
            <v>-</v>
          </cell>
          <cell r="E14" t="str">
            <v>323.50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>
            <v>0</v>
          </cell>
          <cell r="K14" t="str">
            <v>323.50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4</v>
          </cell>
          <cell r="R14">
            <v>2501</v>
          </cell>
          <cell r="S14">
            <v>0</v>
          </cell>
          <cell r="T14">
            <v>809073.5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ARBICO</v>
          </cell>
          <cell r="C15" t="str">
            <v>4.79</v>
          </cell>
          <cell r="D15" t="str">
            <v>-</v>
          </cell>
          <cell r="E15" t="str">
            <v>4.79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>
            <v>0</v>
          </cell>
          <cell r="K15" t="str">
            <v>4.79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1</v>
          </cell>
          <cell r="R15">
            <v>100</v>
          </cell>
          <cell r="S15">
            <v>0</v>
          </cell>
          <cell r="T15">
            <v>479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BERGER</v>
          </cell>
          <cell r="C16" t="str">
            <v>7.00</v>
          </cell>
          <cell r="D16" t="str">
            <v>-</v>
          </cell>
          <cell r="E16" t="str">
            <v>7.00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>
            <v>0</v>
          </cell>
          <cell r="K16" t="str">
            <v>7.00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9</v>
          </cell>
          <cell r="R16">
            <v>18088</v>
          </cell>
          <cell r="S16">
            <v>0</v>
          </cell>
          <cell r="T16">
            <v>126013.4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BETAGLAS</v>
          </cell>
          <cell r="C17" t="str">
            <v>66.35</v>
          </cell>
          <cell r="D17" t="str">
            <v>-</v>
          </cell>
          <cell r="E17" t="str">
            <v>66.35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>
            <v>0</v>
          </cell>
          <cell r="K17" t="str">
            <v>66.35</v>
          </cell>
          <cell r="L17">
            <v>0</v>
          </cell>
          <cell r="M17" t="str">
            <v>-</v>
          </cell>
          <cell r="N17">
            <v>0</v>
          </cell>
          <cell r="O17">
            <v>0</v>
          </cell>
          <cell r="P17" t="str">
            <v>-</v>
          </cell>
          <cell r="Q17">
            <v>2</v>
          </cell>
          <cell r="R17">
            <v>97</v>
          </cell>
          <cell r="S17">
            <v>0</v>
          </cell>
          <cell r="T17">
            <v>5795.75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BOCGAS</v>
          </cell>
          <cell r="C18" t="str">
            <v>4.54</v>
          </cell>
          <cell r="D18" t="str">
            <v>-</v>
          </cell>
          <cell r="E18" t="str">
            <v>4.54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>
            <v>0</v>
          </cell>
          <cell r="K18" t="str">
            <v>4.54</v>
          </cell>
          <cell r="L18">
            <v>0</v>
          </cell>
          <cell r="M18" t="str">
            <v>-</v>
          </cell>
          <cell r="N18">
            <v>0</v>
          </cell>
          <cell r="O18">
            <v>0</v>
          </cell>
          <cell r="P18" t="str">
            <v>-</v>
          </cell>
          <cell r="Q18">
            <v>5</v>
          </cell>
          <cell r="R18">
            <v>10500</v>
          </cell>
          <cell r="S18">
            <v>0</v>
          </cell>
          <cell r="T18">
            <v>48553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CADBURY</v>
          </cell>
          <cell r="C19" t="str">
            <v>11.95</v>
          </cell>
          <cell r="D19" t="str">
            <v>-</v>
          </cell>
          <cell r="E19" t="str">
            <v>11.95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>
            <v>0</v>
          </cell>
          <cell r="K19" t="str">
            <v>11.95</v>
          </cell>
          <cell r="L19">
            <v>0</v>
          </cell>
          <cell r="M19" t="str">
            <v>-</v>
          </cell>
          <cell r="N19">
            <v>0</v>
          </cell>
          <cell r="O19">
            <v>0</v>
          </cell>
          <cell r="P19" t="str">
            <v>-</v>
          </cell>
          <cell r="Q19">
            <v>20</v>
          </cell>
          <cell r="R19">
            <v>52131</v>
          </cell>
          <cell r="S19">
            <v>0</v>
          </cell>
          <cell r="T19">
            <v>567063.25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CAP</v>
          </cell>
          <cell r="C20" t="str">
            <v>27.50</v>
          </cell>
          <cell r="D20" t="str">
            <v>-</v>
          </cell>
          <cell r="E20" t="str">
            <v>27.50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>
            <v>0</v>
          </cell>
          <cell r="K20" t="str">
            <v>27.50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6</v>
          </cell>
          <cell r="R20">
            <v>2305</v>
          </cell>
          <cell r="S20">
            <v>0</v>
          </cell>
          <cell r="T20">
            <v>57623.75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CAPHOTEL</v>
          </cell>
          <cell r="C21" t="str">
            <v>3.05</v>
          </cell>
          <cell r="D21" t="str">
            <v>-</v>
          </cell>
          <cell r="E21" t="str">
            <v>3.05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>
            <v>0</v>
          </cell>
          <cell r="K21" t="str">
            <v>3.05</v>
          </cell>
          <cell r="L21">
            <v>0</v>
          </cell>
          <cell r="M21" t="str">
            <v>-</v>
          </cell>
          <cell r="N21">
            <v>0</v>
          </cell>
          <cell r="O21">
            <v>0</v>
          </cell>
          <cell r="P21" t="str">
            <v>-</v>
          </cell>
          <cell r="Q21">
            <v>2</v>
          </cell>
          <cell r="R21">
            <v>600</v>
          </cell>
          <cell r="S21">
            <v>0</v>
          </cell>
          <cell r="T21">
            <v>1770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CAVERTON</v>
          </cell>
          <cell r="C22" t="str">
            <v>2.57</v>
          </cell>
          <cell r="D22" t="str">
            <v>-</v>
          </cell>
          <cell r="E22" t="str">
            <v>2.57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>
            <v>0</v>
          </cell>
          <cell r="K22" t="str">
            <v>2.57</v>
          </cell>
          <cell r="L22">
            <v>0</v>
          </cell>
          <cell r="M22" t="str">
            <v>-</v>
          </cell>
          <cell r="N22">
            <v>0</v>
          </cell>
          <cell r="O22">
            <v>0</v>
          </cell>
          <cell r="P22" t="str">
            <v>-</v>
          </cell>
          <cell r="Q22">
            <v>1</v>
          </cell>
          <cell r="R22">
            <v>10000</v>
          </cell>
          <cell r="S22">
            <v>0</v>
          </cell>
          <cell r="T22">
            <v>23400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CCNN</v>
          </cell>
          <cell r="C23" t="str">
            <v>13.85</v>
          </cell>
          <cell r="D23" t="str">
            <v>-</v>
          </cell>
          <cell r="E23" t="str">
            <v>13.85</v>
          </cell>
          <cell r="F23" t="str">
            <v>14.50</v>
          </cell>
          <cell r="G23" t="str">
            <v>14.50</v>
          </cell>
          <cell r="H23" t="str">
            <v>-</v>
          </cell>
          <cell r="I23" t="str">
            <v>14.50</v>
          </cell>
          <cell r="J23">
            <v>0</v>
          </cell>
          <cell r="K23" t="str">
            <v>14.50</v>
          </cell>
          <cell r="L23">
            <v>0</v>
          </cell>
          <cell r="M23" t="str">
            <v>0.65</v>
          </cell>
          <cell r="N23">
            <v>0</v>
          </cell>
          <cell r="O23">
            <v>0</v>
          </cell>
          <cell r="P23" t="str">
            <v>4.69</v>
          </cell>
          <cell r="Q23">
            <v>27</v>
          </cell>
          <cell r="R23">
            <v>483736</v>
          </cell>
          <cell r="S23">
            <v>0</v>
          </cell>
          <cell r="T23">
            <v>6758188.4500000002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CHAMS</v>
          </cell>
          <cell r="C24" t="str">
            <v>0.29</v>
          </cell>
          <cell r="D24" t="str">
            <v>-</v>
          </cell>
          <cell r="E24" t="str">
            <v>0.29</v>
          </cell>
          <cell r="F24" t="str">
            <v>0.28</v>
          </cell>
          <cell r="G24" t="str">
            <v>0.28</v>
          </cell>
          <cell r="H24" t="str">
            <v>-</v>
          </cell>
          <cell r="I24" t="str">
            <v>-</v>
          </cell>
          <cell r="J24">
            <v>0</v>
          </cell>
          <cell r="K24" t="str">
            <v>0.28</v>
          </cell>
          <cell r="L24">
            <v>0</v>
          </cell>
          <cell r="M24" t="str">
            <v>-0.01</v>
          </cell>
          <cell r="N24">
            <v>0</v>
          </cell>
          <cell r="O24">
            <v>0</v>
          </cell>
          <cell r="P24" t="str">
            <v>-3.45</v>
          </cell>
          <cell r="Q24">
            <v>15</v>
          </cell>
          <cell r="R24">
            <v>498019</v>
          </cell>
          <cell r="S24">
            <v>0</v>
          </cell>
          <cell r="T24">
            <v>137227.51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CHIPLC</v>
          </cell>
          <cell r="C25" t="str">
            <v>0.30</v>
          </cell>
          <cell r="D25" t="str">
            <v>-</v>
          </cell>
          <cell r="E25" t="str">
            <v>0.30</v>
          </cell>
          <cell r="F25" t="str">
            <v>0.33</v>
          </cell>
          <cell r="G25" t="str">
            <v>0.33</v>
          </cell>
          <cell r="H25" t="str">
            <v>-</v>
          </cell>
          <cell r="I25" t="str">
            <v>-</v>
          </cell>
          <cell r="J25">
            <v>0</v>
          </cell>
          <cell r="K25" t="str">
            <v>0.33</v>
          </cell>
          <cell r="L25">
            <v>0</v>
          </cell>
          <cell r="M25" t="str">
            <v>0.03</v>
          </cell>
          <cell r="N25">
            <v>0</v>
          </cell>
          <cell r="O25">
            <v>0</v>
          </cell>
          <cell r="P25" t="str">
            <v>10.00</v>
          </cell>
          <cell r="Q25">
            <v>3</v>
          </cell>
          <cell r="R25">
            <v>7015999</v>
          </cell>
          <cell r="S25">
            <v>0</v>
          </cell>
          <cell r="T25">
            <v>2314779.7200000002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CILEASING</v>
          </cell>
          <cell r="C26" t="str">
            <v>5.50</v>
          </cell>
          <cell r="D26" t="str">
            <v>-</v>
          </cell>
          <cell r="E26" t="str">
            <v>5.50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>
            <v>0</v>
          </cell>
          <cell r="K26" t="str">
            <v>5.50</v>
          </cell>
          <cell r="L26">
            <v>0</v>
          </cell>
          <cell r="M26" t="str">
            <v>-</v>
          </cell>
          <cell r="N26">
            <v>0</v>
          </cell>
          <cell r="O26">
            <v>0</v>
          </cell>
          <cell r="P26" t="str">
            <v>-</v>
          </cell>
          <cell r="Q26">
            <v>3</v>
          </cell>
          <cell r="R26">
            <v>802</v>
          </cell>
          <cell r="S26">
            <v>0</v>
          </cell>
          <cell r="T26">
            <v>4053.9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CONOIL</v>
          </cell>
          <cell r="C27" t="str">
            <v>20.00</v>
          </cell>
          <cell r="D27" t="str">
            <v>-</v>
          </cell>
          <cell r="E27" t="str">
            <v>20.00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>
            <v>0</v>
          </cell>
          <cell r="K27" t="str">
            <v>20.00</v>
          </cell>
          <cell r="L27">
            <v>0</v>
          </cell>
          <cell r="M27" t="str">
            <v>-</v>
          </cell>
          <cell r="N27">
            <v>0</v>
          </cell>
          <cell r="O27">
            <v>0</v>
          </cell>
          <cell r="P27" t="str">
            <v>-</v>
          </cell>
          <cell r="Q27">
            <v>18</v>
          </cell>
          <cell r="R27">
            <v>10028</v>
          </cell>
          <cell r="S27">
            <v>0</v>
          </cell>
          <cell r="T27">
            <v>205779.6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CORNERST</v>
          </cell>
          <cell r="C28" t="str">
            <v>0.20</v>
          </cell>
          <cell r="D28" t="str">
            <v>-</v>
          </cell>
          <cell r="E28" t="str">
            <v>0.20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  <cell r="J28">
            <v>0</v>
          </cell>
          <cell r="K28" t="str">
            <v>0.20</v>
          </cell>
          <cell r="L28">
            <v>0</v>
          </cell>
          <cell r="M28" t="str">
            <v>-</v>
          </cell>
          <cell r="N28">
            <v>0</v>
          </cell>
          <cell r="O28">
            <v>0</v>
          </cell>
          <cell r="P28" t="str">
            <v>-</v>
          </cell>
          <cell r="Q28">
            <v>6</v>
          </cell>
          <cell r="R28">
            <v>129430</v>
          </cell>
          <cell r="S28">
            <v>0</v>
          </cell>
          <cell r="T28">
            <v>26646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COURTVILLE</v>
          </cell>
          <cell r="C29" t="str">
            <v>0.23</v>
          </cell>
          <cell r="D29" t="str">
            <v>-</v>
          </cell>
          <cell r="E29" t="str">
            <v>0.23</v>
          </cell>
          <cell r="F29" t="str">
            <v>0.25</v>
          </cell>
          <cell r="G29" t="str">
            <v>0.23</v>
          </cell>
          <cell r="H29" t="str">
            <v>8.00</v>
          </cell>
          <cell r="I29" t="str">
            <v>-</v>
          </cell>
          <cell r="J29">
            <v>0</v>
          </cell>
          <cell r="K29" t="str">
            <v>0.24</v>
          </cell>
          <cell r="L29">
            <v>0</v>
          </cell>
          <cell r="M29" t="str">
            <v>0.01</v>
          </cell>
          <cell r="N29">
            <v>0</v>
          </cell>
          <cell r="O29">
            <v>0</v>
          </cell>
          <cell r="P29" t="str">
            <v>4.35</v>
          </cell>
          <cell r="Q29">
            <v>34</v>
          </cell>
          <cell r="R29">
            <v>4022357</v>
          </cell>
          <cell r="S29">
            <v>0</v>
          </cell>
          <cell r="T29">
            <v>964650.87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CUSTODIAN</v>
          </cell>
          <cell r="C30" t="str">
            <v>6.20</v>
          </cell>
          <cell r="D30" t="str">
            <v>-</v>
          </cell>
          <cell r="E30" t="str">
            <v>6.20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>
            <v>0</v>
          </cell>
          <cell r="K30" t="str">
            <v>6.20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1</v>
          </cell>
          <cell r="R30">
            <v>175</v>
          </cell>
          <cell r="S30">
            <v>0</v>
          </cell>
          <cell r="T30">
            <v>1076.25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CUTIX</v>
          </cell>
          <cell r="C31" t="str">
            <v>1.65</v>
          </cell>
          <cell r="D31" t="str">
            <v>-</v>
          </cell>
          <cell r="E31" t="str">
            <v>1.65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>
            <v>0</v>
          </cell>
          <cell r="K31" t="str">
            <v>1.65</v>
          </cell>
          <cell r="L31">
            <v>0</v>
          </cell>
          <cell r="M31" t="str">
            <v>-</v>
          </cell>
          <cell r="N31">
            <v>0</v>
          </cell>
          <cell r="O31">
            <v>0</v>
          </cell>
          <cell r="P31" t="str">
            <v>-</v>
          </cell>
          <cell r="Q31">
            <v>6</v>
          </cell>
          <cell r="R31">
            <v>21755</v>
          </cell>
          <cell r="S31">
            <v>0</v>
          </cell>
          <cell r="T31">
            <v>37303.9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DANGCEM</v>
          </cell>
          <cell r="C32" t="str">
            <v>173.00</v>
          </cell>
          <cell r="D32" t="str">
            <v>-</v>
          </cell>
          <cell r="E32" t="str">
            <v>173.00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>
            <v>0</v>
          </cell>
          <cell r="K32" t="str">
            <v>173.00</v>
          </cell>
          <cell r="L32">
            <v>0</v>
          </cell>
          <cell r="M32" t="str">
            <v>-</v>
          </cell>
          <cell r="N32">
            <v>0</v>
          </cell>
          <cell r="O32">
            <v>0</v>
          </cell>
          <cell r="P32" t="str">
            <v>-</v>
          </cell>
          <cell r="Q32">
            <v>112</v>
          </cell>
          <cell r="R32">
            <v>294288</v>
          </cell>
          <cell r="S32">
            <v>0</v>
          </cell>
          <cell r="T32">
            <v>50403585.899999999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DANGFLOUR</v>
          </cell>
          <cell r="C33" t="str">
            <v>17.40</v>
          </cell>
          <cell r="D33" t="str">
            <v>-</v>
          </cell>
          <cell r="E33" t="str">
            <v>17.40</v>
          </cell>
          <cell r="F33" t="str">
            <v>17.40</v>
          </cell>
          <cell r="G33" t="str">
            <v>17.40</v>
          </cell>
          <cell r="H33" t="str">
            <v>-</v>
          </cell>
          <cell r="I33" t="str">
            <v>-</v>
          </cell>
          <cell r="J33">
            <v>0</v>
          </cell>
          <cell r="K33" t="str">
            <v>17.40</v>
          </cell>
          <cell r="L33">
            <v>0</v>
          </cell>
          <cell r="M33" t="str">
            <v>-</v>
          </cell>
          <cell r="N33">
            <v>0</v>
          </cell>
          <cell r="O33">
            <v>0</v>
          </cell>
          <cell r="P33" t="str">
            <v>-</v>
          </cell>
          <cell r="Q33">
            <v>35</v>
          </cell>
          <cell r="R33">
            <v>304869</v>
          </cell>
          <cell r="S33">
            <v>0</v>
          </cell>
          <cell r="T33">
            <v>5296989.25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DANGSUGAR</v>
          </cell>
          <cell r="C34" t="str">
            <v>10.60</v>
          </cell>
          <cell r="D34" t="str">
            <v>-</v>
          </cell>
          <cell r="E34" t="str">
            <v>10.60</v>
          </cell>
          <cell r="F34" t="str">
            <v>10.60</v>
          </cell>
          <cell r="G34" t="str">
            <v>10.60</v>
          </cell>
          <cell r="H34" t="str">
            <v>-</v>
          </cell>
          <cell r="I34" t="str">
            <v>-</v>
          </cell>
          <cell r="J34">
            <v>0</v>
          </cell>
          <cell r="K34" t="str">
            <v>10.60</v>
          </cell>
          <cell r="L34">
            <v>0</v>
          </cell>
          <cell r="M34" t="str">
            <v>-</v>
          </cell>
          <cell r="N34">
            <v>0</v>
          </cell>
          <cell r="O34">
            <v>0</v>
          </cell>
          <cell r="P34" t="str">
            <v>-</v>
          </cell>
          <cell r="Q34">
            <v>70</v>
          </cell>
          <cell r="R34">
            <v>697105</v>
          </cell>
          <cell r="S34">
            <v>0</v>
          </cell>
          <cell r="T34">
            <v>7392456.1500000004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ETERNA</v>
          </cell>
          <cell r="C35" t="str">
            <v>3.65</v>
          </cell>
          <cell r="D35" t="str">
            <v>-</v>
          </cell>
          <cell r="E35" t="str">
            <v>3.65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>
            <v>0</v>
          </cell>
          <cell r="K35" t="str">
            <v>3.65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1</v>
          </cell>
          <cell r="R35">
            <v>100</v>
          </cell>
          <cell r="S35">
            <v>0</v>
          </cell>
          <cell r="T35">
            <v>380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ETI</v>
          </cell>
          <cell r="C36" t="str">
            <v>9.95</v>
          </cell>
          <cell r="D36" t="str">
            <v>-</v>
          </cell>
          <cell r="E36" t="str">
            <v>9.95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>
            <v>0</v>
          </cell>
          <cell r="K36" t="str">
            <v>9.95</v>
          </cell>
          <cell r="L36">
            <v>0</v>
          </cell>
          <cell r="M36" t="str">
            <v>-</v>
          </cell>
          <cell r="N36">
            <v>0</v>
          </cell>
          <cell r="O36">
            <v>0</v>
          </cell>
          <cell r="P36" t="str">
            <v>-</v>
          </cell>
          <cell r="Q36">
            <v>29</v>
          </cell>
          <cell r="R36">
            <v>51550</v>
          </cell>
          <cell r="S36">
            <v>0</v>
          </cell>
          <cell r="T36">
            <v>500438.85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ETRANZACT</v>
          </cell>
          <cell r="C37" t="str">
            <v>2.38</v>
          </cell>
          <cell r="D37" t="str">
            <v>-</v>
          </cell>
          <cell r="E37" t="str">
            <v>2.38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>
            <v>0</v>
          </cell>
          <cell r="K37" t="str">
            <v>2.38</v>
          </cell>
          <cell r="L37">
            <v>0</v>
          </cell>
          <cell r="M37" t="str">
            <v>-</v>
          </cell>
          <cell r="N37">
            <v>0</v>
          </cell>
          <cell r="O37">
            <v>0</v>
          </cell>
          <cell r="P37" t="str">
            <v>-</v>
          </cell>
          <cell r="Q37">
            <v>2</v>
          </cell>
          <cell r="R37">
            <v>200</v>
          </cell>
          <cell r="S37">
            <v>0</v>
          </cell>
          <cell r="T37">
            <v>458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FBNH</v>
          </cell>
          <cell r="C38" t="str">
            <v>6.00</v>
          </cell>
          <cell r="D38" t="str">
            <v>-</v>
          </cell>
          <cell r="E38" t="str">
            <v>6.00</v>
          </cell>
          <cell r="F38" t="str">
            <v>6.00</v>
          </cell>
          <cell r="G38" t="str">
            <v>5.95</v>
          </cell>
          <cell r="H38" t="str">
            <v>0.83</v>
          </cell>
          <cell r="I38" t="str">
            <v>-</v>
          </cell>
          <cell r="J38">
            <v>0</v>
          </cell>
          <cell r="K38" t="str">
            <v>6.00</v>
          </cell>
          <cell r="L38">
            <v>0</v>
          </cell>
          <cell r="M38" t="str">
            <v>-</v>
          </cell>
          <cell r="N38">
            <v>0</v>
          </cell>
          <cell r="O38">
            <v>0</v>
          </cell>
          <cell r="P38" t="str">
            <v>-0.83</v>
          </cell>
          <cell r="Q38">
            <v>179</v>
          </cell>
          <cell r="R38">
            <v>8453937</v>
          </cell>
          <cell r="S38">
            <v>0</v>
          </cell>
          <cell r="T38">
            <v>50606026.450000003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FCMB</v>
          </cell>
          <cell r="C39" t="str">
            <v>1.56</v>
          </cell>
          <cell r="D39" t="str">
            <v>-</v>
          </cell>
          <cell r="E39" t="str">
            <v>1.56</v>
          </cell>
          <cell r="F39" t="str">
            <v>1.57</v>
          </cell>
          <cell r="G39" t="str">
            <v>1.57</v>
          </cell>
          <cell r="H39" t="str">
            <v>-</v>
          </cell>
          <cell r="I39" t="str">
            <v>-</v>
          </cell>
          <cell r="J39">
            <v>0</v>
          </cell>
          <cell r="K39" t="str">
            <v>1.57</v>
          </cell>
          <cell r="L39">
            <v>0</v>
          </cell>
          <cell r="M39" t="str">
            <v>0.01</v>
          </cell>
          <cell r="N39">
            <v>0</v>
          </cell>
          <cell r="O39">
            <v>0</v>
          </cell>
          <cell r="P39" t="str">
            <v>0.64</v>
          </cell>
          <cell r="Q39">
            <v>19</v>
          </cell>
          <cell r="R39">
            <v>727993</v>
          </cell>
          <cell r="S39">
            <v>0</v>
          </cell>
          <cell r="T39">
            <v>1148796.9099999999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FIDELITYBK</v>
          </cell>
          <cell r="C40" t="str">
            <v>1.62</v>
          </cell>
          <cell r="D40" t="str">
            <v>-</v>
          </cell>
          <cell r="E40" t="str">
            <v>1.62</v>
          </cell>
          <cell r="F40" t="str">
            <v>1.64</v>
          </cell>
          <cell r="G40" t="str">
            <v>1.62</v>
          </cell>
          <cell r="H40" t="str">
            <v>1.22</v>
          </cell>
          <cell r="I40" t="str">
            <v>-</v>
          </cell>
          <cell r="J40">
            <v>0</v>
          </cell>
          <cell r="K40" t="str">
            <v>1.62</v>
          </cell>
          <cell r="L40">
            <v>0</v>
          </cell>
          <cell r="M40" t="str">
            <v>-</v>
          </cell>
          <cell r="N40">
            <v>0</v>
          </cell>
          <cell r="O40">
            <v>0</v>
          </cell>
          <cell r="P40" t="str">
            <v>1.23</v>
          </cell>
          <cell r="Q40">
            <v>40</v>
          </cell>
          <cell r="R40">
            <v>2104812</v>
          </cell>
          <cell r="S40">
            <v>0</v>
          </cell>
          <cell r="T40">
            <v>3423389.74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FIDSON</v>
          </cell>
          <cell r="C41" t="str">
            <v>4.55</v>
          </cell>
          <cell r="D41" t="str">
            <v>-</v>
          </cell>
          <cell r="E41" t="str">
            <v>4.55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>
            <v>0</v>
          </cell>
          <cell r="K41" t="str">
            <v>4.55</v>
          </cell>
          <cell r="L41">
            <v>0</v>
          </cell>
          <cell r="M41" t="str">
            <v>-</v>
          </cell>
          <cell r="N41">
            <v>0</v>
          </cell>
          <cell r="O41">
            <v>0</v>
          </cell>
          <cell r="P41" t="str">
            <v>-</v>
          </cell>
          <cell r="Q41">
            <v>1</v>
          </cell>
          <cell r="R41">
            <v>43000</v>
          </cell>
          <cell r="S41">
            <v>0</v>
          </cell>
          <cell r="T41">
            <v>176300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FLOURMILL</v>
          </cell>
          <cell r="C42" t="str">
            <v>16.20</v>
          </cell>
          <cell r="D42" t="str">
            <v>-</v>
          </cell>
          <cell r="E42" t="str">
            <v>16.20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>
            <v>0</v>
          </cell>
          <cell r="K42" t="str">
            <v>16.20</v>
          </cell>
          <cell r="L42">
            <v>0</v>
          </cell>
          <cell r="M42" t="str">
            <v>-</v>
          </cell>
          <cell r="N42">
            <v>0</v>
          </cell>
          <cell r="O42">
            <v>0</v>
          </cell>
          <cell r="P42" t="str">
            <v>-</v>
          </cell>
          <cell r="Q42">
            <v>38</v>
          </cell>
          <cell r="R42">
            <v>120431</v>
          </cell>
          <cell r="S42">
            <v>0</v>
          </cell>
          <cell r="T42">
            <v>1777212.95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FO</v>
          </cell>
          <cell r="C43" t="str">
            <v>20.70</v>
          </cell>
          <cell r="D43" t="str">
            <v>-</v>
          </cell>
          <cell r="E43" t="str">
            <v>20.70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>
            <v>0</v>
          </cell>
          <cell r="K43" t="str">
            <v>20.70</v>
          </cell>
          <cell r="L43">
            <v>0</v>
          </cell>
          <cell r="M43" t="str">
            <v>-</v>
          </cell>
          <cell r="N43">
            <v>0</v>
          </cell>
          <cell r="O43">
            <v>0</v>
          </cell>
          <cell r="P43" t="str">
            <v>-</v>
          </cell>
          <cell r="Q43">
            <v>43</v>
          </cell>
          <cell r="R43">
            <v>160396</v>
          </cell>
          <cell r="S43">
            <v>0</v>
          </cell>
          <cell r="T43">
            <v>3230258.15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GLAXOSMITH</v>
          </cell>
          <cell r="C44" t="str">
            <v>8.30</v>
          </cell>
          <cell r="D44" t="str">
            <v>-</v>
          </cell>
          <cell r="E44" t="str">
            <v>8.30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>
            <v>0</v>
          </cell>
          <cell r="K44" t="str">
            <v>8.30</v>
          </cell>
          <cell r="L44">
            <v>0</v>
          </cell>
          <cell r="M44" t="str">
            <v>-</v>
          </cell>
          <cell r="N44">
            <v>0</v>
          </cell>
          <cell r="O44">
            <v>0</v>
          </cell>
          <cell r="P44" t="str">
            <v>-</v>
          </cell>
          <cell r="Q44">
            <v>16</v>
          </cell>
          <cell r="R44">
            <v>112365</v>
          </cell>
          <cell r="S44">
            <v>0</v>
          </cell>
          <cell r="T44">
            <v>895129.85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GUARANTY</v>
          </cell>
          <cell r="C45" t="str">
            <v>30.00</v>
          </cell>
          <cell r="D45" t="str">
            <v>-</v>
          </cell>
          <cell r="E45" t="str">
            <v>30.00</v>
          </cell>
          <cell r="F45" t="str">
            <v>29.90</v>
          </cell>
          <cell r="G45" t="str">
            <v>29.50</v>
          </cell>
          <cell r="H45" t="str">
            <v>1.34</v>
          </cell>
          <cell r="I45" t="str">
            <v>29.90</v>
          </cell>
          <cell r="J45">
            <v>0</v>
          </cell>
          <cell r="K45" t="str">
            <v>29.90</v>
          </cell>
          <cell r="L45">
            <v>0</v>
          </cell>
          <cell r="M45" t="str">
            <v>-0.10</v>
          </cell>
          <cell r="N45">
            <v>0</v>
          </cell>
          <cell r="O45">
            <v>0</v>
          </cell>
          <cell r="P45" t="str">
            <v>-0.33</v>
          </cell>
          <cell r="Q45">
            <v>175</v>
          </cell>
          <cell r="R45">
            <v>5023043</v>
          </cell>
          <cell r="S45">
            <v>0</v>
          </cell>
          <cell r="T45">
            <v>149163092.84999999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GUINNESS</v>
          </cell>
          <cell r="C46" t="str">
            <v>47.50</v>
          </cell>
          <cell r="D46" t="str">
            <v>-</v>
          </cell>
          <cell r="E46" t="str">
            <v>47.50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>
            <v>0</v>
          </cell>
          <cell r="K46" t="str">
            <v>47.50</v>
          </cell>
          <cell r="L46">
            <v>0</v>
          </cell>
          <cell r="M46" t="str">
            <v>-</v>
          </cell>
          <cell r="N46">
            <v>0</v>
          </cell>
          <cell r="O46">
            <v>0</v>
          </cell>
          <cell r="P46" t="str">
            <v>-</v>
          </cell>
          <cell r="Q46">
            <v>19</v>
          </cell>
          <cell r="R46">
            <v>51650</v>
          </cell>
          <cell r="S46">
            <v>0</v>
          </cell>
          <cell r="T46">
            <v>2428894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HONYFLOUR</v>
          </cell>
          <cell r="C47" t="str">
            <v>1.00</v>
          </cell>
          <cell r="D47" t="str">
            <v>-</v>
          </cell>
          <cell r="E47" t="str">
            <v>1.00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>
            <v>0</v>
          </cell>
          <cell r="K47" t="str">
            <v>1.00</v>
          </cell>
          <cell r="L47">
            <v>0</v>
          </cell>
          <cell r="M47" t="str">
            <v>-</v>
          </cell>
          <cell r="N47">
            <v>0</v>
          </cell>
          <cell r="O47">
            <v>0</v>
          </cell>
          <cell r="P47" t="str">
            <v>-</v>
          </cell>
          <cell r="Q47">
            <v>12</v>
          </cell>
          <cell r="R47">
            <v>300850</v>
          </cell>
          <cell r="S47">
            <v>0</v>
          </cell>
          <cell r="T47">
            <v>308133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IKEJAHOTEL</v>
          </cell>
          <cell r="C48" t="str">
            <v>1.50</v>
          </cell>
          <cell r="D48" t="str">
            <v>-</v>
          </cell>
          <cell r="E48" t="str">
            <v>1.50</v>
          </cell>
          <cell r="F48" t="str">
            <v>1.37</v>
          </cell>
          <cell r="G48" t="str">
            <v>1.37</v>
          </cell>
          <cell r="H48" t="str">
            <v>-</v>
          </cell>
          <cell r="I48" t="str">
            <v>-</v>
          </cell>
          <cell r="J48">
            <v>0</v>
          </cell>
          <cell r="K48" t="str">
            <v>1.37</v>
          </cell>
          <cell r="L48">
            <v>0</v>
          </cell>
          <cell r="M48" t="str">
            <v>-0.13</v>
          </cell>
          <cell r="N48">
            <v>0</v>
          </cell>
          <cell r="O48">
            <v>0</v>
          </cell>
          <cell r="P48" t="str">
            <v>-8.67</v>
          </cell>
          <cell r="Q48">
            <v>20</v>
          </cell>
          <cell r="R48">
            <v>353333</v>
          </cell>
          <cell r="S48">
            <v>0</v>
          </cell>
          <cell r="T48">
            <v>481428.04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INTBREW</v>
          </cell>
          <cell r="C49" t="str">
            <v>17.00</v>
          </cell>
          <cell r="D49" t="str">
            <v>-</v>
          </cell>
          <cell r="E49" t="str">
            <v>17.00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>
            <v>0</v>
          </cell>
          <cell r="K49" t="str">
            <v>17.00</v>
          </cell>
          <cell r="L49">
            <v>0</v>
          </cell>
          <cell r="M49" t="str">
            <v>-</v>
          </cell>
          <cell r="N49">
            <v>0</v>
          </cell>
          <cell r="O49">
            <v>0</v>
          </cell>
          <cell r="P49" t="str">
            <v>-</v>
          </cell>
          <cell r="Q49">
            <v>1</v>
          </cell>
          <cell r="R49">
            <v>1000</v>
          </cell>
          <cell r="S49">
            <v>0</v>
          </cell>
          <cell r="T49">
            <v>15300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JAIZBANK</v>
          </cell>
          <cell r="C50" t="str">
            <v>0.44</v>
          </cell>
          <cell r="D50" t="str">
            <v>-</v>
          </cell>
          <cell r="E50" t="str">
            <v>0.44</v>
          </cell>
          <cell r="F50" t="str">
            <v>0.45</v>
          </cell>
          <cell r="G50" t="str">
            <v>0.41</v>
          </cell>
          <cell r="H50" t="str">
            <v>8.89</v>
          </cell>
          <cell r="I50" t="str">
            <v>-</v>
          </cell>
          <cell r="J50">
            <v>0</v>
          </cell>
          <cell r="K50" t="str">
            <v>0.44</v>
          </cell>
          <cell r="L50">
            <v>0</v>
          </cell>
          <cell r="M50" t="str">
            <v>-</v>
          </cell>
          <cell r="N50">
            <v>0</v>
          </cell>
          <cell r="O50">
            <v>0</v>
          </cell>
          <cell r="P50" t="str">
            <v>2.27</v>
          </cell>
          <cell r="Q50">
            <v>27</v>
          </cell>
          <cell r="R50">
            <v>2280990</v>
          </cell>
          <cell r="S50">
            <v>0</v>
          </cell>
          <cell r="T50">
            <v>988631.93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JAPAULOIL</v>
          </cell>
          <cell r="C51" t="str">
            <v>0.23</v>
          </cell>
          <cell r="D51" t="str">
            <v>-</v>
          </cell>
          <cell r="E51" t="str">
            <v>0.23</v>
          </cell>
          <cell r="F51" t="str">
            <v>0.22</v>
          </cell>
          <cell r="G51" t="str">
            <v>0.22</v>
          </cell>
          <cell r="H51" t="str">
            <v>-</v>
          </cell>
          <cell r="I51" t="str">
            <v>-</v>
          </cell>
          <cell r="J51">
            <v>0</v>
          </cell>
          <cell r="K51" t="str">
            <v>0.22</v>
          </cell>
          <cell r="L51">
            <v>0</v>
          </cell>
          <cell r="M51" t="str">
            <v>-0.01</v>
          </cell>
          <cell r="N51">
            <v>0</v>
          </cell>
          <cell r="O51">
            <v>0</v>
          </cell>
          <cell r="P51" t="str">
            <v>-4.35</v>
          </cell>
          <cell r="Q51">
            <v>21</v>
          </cell>
          <cell r="R51">
            <v>442400</v>
          </cell>
          <cell r="S51">
            <v>0</v>
          </cell>
          <cell r="T51">
            <v>98619.71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JBERGER</v>
          </cell>
          <cell r="C52" t="str">
            <v>19.95</v>
          </cell>
          <cell r="D52" t="str">
            <v>-</v>
          </cell>
          <cell r="E52" t="str">
            <v>19.95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>
            <v>0</v>
          </cell>
          <cell r="K52" t="str">
            <v>19.95</v>
          </cell>
          <cell r="L52">
            <v>0</v>
          </cell>
          <cell r="M52" t="str">
            <v>-</v>
          </cell>
          <cell r="N52">
            <v>0</v>
          </cell>
          <cell r="O52">
            <v>0</v>
          </cell>
          <cell r="P52" t="str">
            <v>-</v>
          </cell>
          <cell r="Q52">
            <v>12</v>
          </cell>
          <cell r="R52">
            <v>32480</v>
          </cell>
          <cell r="S52">
            <v>0</v>
          </cell>
          <cell r="T52">
            <v>588074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LEARNAFRCA</v>
          </cell>
          <cell r="C53" t="str">
            <v>1.40</v>
          </cell>
          <cell r="D53" t="str">
            <v>-</v>
          </cell>
          <cell r="E53" t="str">
            <v>1.40</v>
          </cell>
          <cell r="F53" t="str">
            <v>1.40</v>
          </cell>
          <cell r="G53" t="str">
            <v>1.40</v>
          </cell>
          <cell r="H53" t="str">
            <v>-</v>
          </cell>
          <cell r="I53" t="str">
            <v>-</v>
          </cell>
          <cell r="J53">
            <v>0</v>
          </cell>
          <cell r="K53" t="str">
            <v>1.40</v>
          </cell>
          <cell r="L53">
            <v>0</v>
          </cell>
          <cell r="M53" t="str">
            <v>-</v>
          </cell>
          <cell r="N53">
            <v>0</v>
          </cell>
          <cell r="O53">
            <v>0</v>
          </cell>
          <cell r="P53" t="str">
            <v>-</v>
          </cell>
          <cell r="Q53">
            <v>10</v>
          </cell>
          <cell r="R53">
            <v>214217</v>
          </cell>
          <cell r="S53">
            <v>0</v>
          </cell>
          <cell r="T53">
            <v>299903.8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LINKASSURE</v>
          </cell>
          <cell r="C54" t="str">
            <v>0.64</v>
          </cell>
          <cell r="D54" t="str">
            <v>-</v>
          </cell>
          <cell r="E54" t="str">
            <v>0.64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>
            <v>0</v>
          </cell>
          <cell r="K54" t="str">
            <v>0.64</v>
          </cell>
          <cell r="L54">
            <v>0</v>
          </cell>
          <cell r="M54" t="str">
            <v>-</v>
          </cell>
          <cell r="N54">
            <v>0</v>
          </cell>
          <cell r="O54">
            <v>0</v>
          </cell>
          <cell r="P54" t="str">
            <v>-</v>
          </cell>
          <cell r="Q54">
            <v>11</v>
          </cell>
          <cell r="R54">
            <v>329801</v>
          </cell>
          <cell r="S54">
            <v>0</v>
          </cell>
          <cell r="T54">
            <v>197880.6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LIVESTOCK</v>
          </cell>
          <cell r="C55" t="str">
            <v>0.48</v>
          </cell>
          <cell r="D55" t="str">
            <v>-</v>
          </cell>
          <cell r="E55" t="str">
            <v>0.48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>
            <v>0</v>
          </cell>
          <cell r="K55" t="str">
            <v>0.48</v>
          </cell>
          <cell r="L55">
            <v>0</v>
          </cell>
          <cell r="M55" t="str">
            <v>-</v>
          </cell>
          <cell r="N55">
            <v>0</v>
          </cell>
          <cell r="O55">
            <v>0</v>
          </cell>
          <cell r="P55" t="str">
            <v>-</v>
          </cell>
          <cell r="Q55">
            <v>5</v>
          </cell>
          <cell r="R55">
            <v>64086</v>
          </cell>
          <cell r="S55">
            <v>0</v>
          </cell>
          <cell r="T55">
            <v>30801.279999999999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MANSARD</v>
          </cell>
          <cell r="C56" t="str">
            <v>1.80</v>
          </cell>
          <cell r="D56" t="str">
            <v>-</v>
          </cell>
          <cell r="E56" t="str">
            <v>1.80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>
            <v>0</v>
          </cell>
          <cell r="K56" t="str">
            <v>1.80</v>
          </cell>
          <cell r="L56">
            <v>0</v>
          </cell>
          <cell r="M56" t="str">
            <v>-</v>
          </cell>
          <cell r="N56">
            <v>0</v>
          </cell>
          <cell r="O56">
            <v>0</v>
          </cell>
          <cell r="P56" t="str">
            <v>-</v>
          </cell>
          <cell r="Q56">
            <v>1</v>
          </cell>
          <cell r="R56">
            <v>500</v>
          </cell>
          <cell r="S56">
            <v>0</v>
          </cell>
          <cell r="T56">
            <v>975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MAYBAKER</v>
          </cell>
          <cell r="C57" t="str">
            <v>2.40</v>
          </cell>
          <cell r="D57" t="str">
            <v>-</v>
          </cell>
          <cell r="E57" t="str">
            <v>2.40</v>
          </cell>
          <cell r="F57" t="str">
            <v>2.40</v>
          </cell>
          <cell r="G57" t="str">
            <v>2.36</v>
          </cell>
          <cell r="H57" t="str">
            <v>1.67</v>
          </cell>
          <cell r="I57" t="str">
            <v>-</v>
          </cell>
          <cell r="J57">
            <v>0</v>
          </cell>
          <cell r="K57" t="str">
            <v>2.40</v>
          </cell>
          <cell r="L57">
            <v>0</v>
          </cell>
          <cell r="M57" t="str">
            <v>-</v>
          </cell>
          <cell r="N57">
            <v>0</v>
          </cell>
          <cell r="O57">
            <v>0</v>
          </cell>
          <cell r="P57" t="str">
            <v>-1.67</v>
          </cell>
          <cell r="Q57">
            <v>11</v>
          </cell>
          <cell r="R57">
            <v>314788</v>
          </cell>
          <cell r="S57">
            <v>0</v>
          </cell>
          <cell r="T57">
            <v>747123.8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MBENEFIT</v>
          </cell>
          <cell r="C58" t="str">
            <v>0.20</v>
          </cell>
          <cell r="D58" t="str">
            <v>-</v>
          </cell>
          <cell r="E58" t="str">
            <v>0.20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>
            <v>0</v>
          </cell>
          <cell r="K58" t="str">
            <v>0.20</v>
          </cell>
          <cell r="L58">
            <v>0</v>
          </cell>
          <cell r="M58" t="str">
            <v>-</v>
          </cell>
          <cell r="N58">
            <v>0</v>
          </cell>
          <cell r="O58">
            <v>0</v>
          </cell>
          <cell r="P58" t="str">
            <v>-</v>
          </cell>
          <cell r="Q58">
            <v>11</v>
          </cell>
          <cell r="R58">
            <v>83000</v>
          </cell>
          <cell r="S58">
            <v>0</v>
          </cell>
          <cell r="T58">
            <v>16655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MEDVIEWAIR</v>
          </cell>
          <cell r="C59" t="str">
            <v>1.80</v>
          </cell>
          <cell r="D59" t="str">
            <v>-</v>
          </cell>
          <cell r="E59" t="str">
            <v>1.80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>
            <v>0</v>
          </cell>
          <cell r="K59" t="str">
            <v>1.80</v>
          </cell>
          <cell r="L59">
            <v>0</v>
          </cell>
          <cell r="M59" t="str">
            <v>-</v>
          </cell>
          <cell r="N59">
            <v>0</v>
          </cell>
          <cell r="O59">
            <v>0</v>
          </cell>
          <cell r="P59" t="str">
            <v>-</v>
          </cell>
          <cell r="Q59">
            <v>2</v>
          </cell>
          <cell r="R59">
            <v>700</v>
          </cell>
          <cell r="S59">
            <v>0</v>
          </cell>
          <cell r="T59">
            <v>1246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MEYER</v>
          </cell>
          <cell r="C60" t="str">
            <v>0.59</v>
          </cell>
          <cell r="D60" t="str">
            <v>-</v>
          </cell>
          <cell r="E60" t="str">
            <v>0.59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>
            <v>0</v>
          </cell>
          <cell r="K60" t="str">
            <v>0.59</v>
          </cell>
          <cell r="L60">
            <v>0</v>
          </cell>
          <cell r="M60" t="str">
            <v>-</v>
          </cell>
          <cell r="N60">
            <v>0</v>
          </cell>
          <cell r="O60">
            <v>0</v>
          </cell>
          <cell r="P60" t="str">
            <v>-</v>
          </cell>
          <cell r="Q60">
            <v>1</v>
          </cell>
          <cell r="R60">
            <v>13333</v>
          </cell>
          <cell r="S60">
            <v>0</v>
          </cell>
          <cell r="T60">
            <v>7199.82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MOBIL</v>
          </cell>
          <cell r="C61" t="str">
            <v>158.00</v>
          </cell>
          <cell r="D61" t="str">
            <v>-</v>
          </cell>
          <cell r="E61" t="str">
            <v>158.00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>
            <v>0</v>
          </cell>
          <cell r="K61" t="str">
            <v>158.00</v>
          </cell>
          <cell r="L61">
            <v>0</v>
          </cell>
          <cell r="M61" t="str">
            <v>-</v>
          </cell>
          <cell r="N61">
            <v>0</v>
          </cell>
          <cell r="O61">
            <v>0</v>
          </cell>
          <cell r="P61" t="str">
            <v>-</v>
          </cell>
          <cell r="Q61">
            <v>7</v>
          </cell>
          <cell r="R61">
            <v>1694</v>
          </cell>
          <cell r="S61">
            <v>0</v>
          </cell>
          <cell r="T61">
            <v>255928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MRS</v>
          </cell>
          <cell r="C62" t="str">
            <v>20.85</v>
          </cell>
          <cell r="D62" t="str">
            <v>-</v>
          </cell>
          <cell r="E62" t="str">
            <v>20.85</v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>
            <v>0</v>
          </cell>
          <cell r="K62" t="str">
            <v>20.85</v>
          </cell>
          <cell r="L62">
            <v>0</v>
          </cell>
          <cell r="M62" t="str">
            <v>-</v>
          </cell>
          <cell r="N62">
            <v>0</v>
          </cell>
          <cell r="O62">
            <v>0</v>
          </cell>
          <cell r="P62" t="str">
            <v>-</v>
          </cell>
          <cell r="Q62">
            <v>2</v>
          </cell>
          <cell r="R62">
            <v>201</v>
          </cell>
          <cell r="S62">
            <v>0</v>
          </cell>
          <cell r="T62">
            <v>3778.8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MTNN</v>
          </cell>
          <cell r="C63" t="str">
            <v>130.00</v>
          </cell>
          <cell r="D63" t="str">
            <v>-</v>
          </cell>
          <cell r="E63" t="str">
            <v>130.00</v>
          </cell>
          <cell r="F63" t="str">
            <v>129.65</v>
          </cell>
          <cell r="G63" t="str">
            <v>129.65</v>
          </cell>
          <cell r="H63" t="str">
            <v>-</v>
          </cell>
          <cell r="I63" t="str">
            <v>-</v>
          </cell>
          <cell r="J63">
            <v>0</v>
          </cell>
          <cell r="K63" t="str">
            <v>129.65</v>
          </cell>
          <cell r="L63">
            <v>0</v>
          </cell>
          <cell r="M63" t="str">
            <v>-0.35</v>
          </cell>
          <cell r="N63">
            <v>0</v>
          </cell>
          <cell r="O63">
            <v>0</v>
          </cell>
          <cell r="P63" t="str">
            <v>-0.27</v>
          </cell>
          <cell r="Q63">
            <v>36</v>
          </cell>
          <cell r="R63">
            <v>670432</v>
          </cell>
          <cell r="S63">
            <v>0</v>
          </cell>
          <cell r="T63">
            <v>86961346.5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NAHCO</v>
          </cell>
          <cell r="C64" t="str">
            <v>2.66</v>
          </cell>
          <cell r="D64" t="str">
            <v>-</v>
          </cell>
          <cell r="E64" t="str">
            <v>2.66</v>
          </cell>
          <cell r="F64" t="str">
            <v>2.66</v>
          </cell>
          <cell r="G64" t="str">
            <v>2.66</v>
          </cell>
          <cell r="H64" t="str">
            <v>-</v>
          </cell>
          <cell r="I64" t="str">
            <v>-</v>
          </cell>
          <cell r="J64">
            <v>0</v>
          </cell>
          <cell r="K64" t="str">
            <v>2.66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22</v>
          </cell>
          <cell r="R64">
            <v>799424</v>
          </cell>
          <cell r="S64">
            <v>0</v>
          </cell>
          <cell r="T64">
            <v>2130383.96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NASCON</v>
          </cell>
          <cell r="C65" t="str">
            <v>15.50</v>
          </cell>
          <cell r="D65" t="str">
            <v>-</v>
          </cell>
          <cell r="E65" t="str">
            <v>15.50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>
            <v>0</v>
          </cell>
          <cell r="K65" t="str">
            <v>15.50</v>
          </cell>
          <cell r="L65">
            <v>0</v>
          </cell>
          <cell r="M65" t="str">
            <v>-</v>
          </cell>
          <cell r="N65">
            <v>0</v>
          </cell>
          <cell r="O65">
            <v>0</v>
          </cell>
          <cell r="P65" t="str">
            <v>-</v>
          </cell>
          <cell r="Q65">
            <v>9</v>
          </cell>
          <cell r="R65">
            <v>30866</v>
          </cell>
          <cell r="S65">
            <v>0</v>
          </cell>
          <cell r="T65">
            <v>451790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NB</v>
          </cell>
          <cell r="C66" t="str">
            <v>61.00</v>
          </cell>
          <cell r="D66" t="str">
            <v>-</v>
          </cell>
          <cell r="E66" t="str">
            <v>61.00</v>
          </cell>
          <cell r="F66" t="str">
            <v>58.00</v>
          </cell>
          <cell r="G66" t="str">
            <v>58.00</v>
          </cell>
          <cell r="H66" t="str">
            <v>-</v>
          </cell>
          <cell r="I66" t="str">
            <v>-</v>
          </cell>
          <cell r="J66">
            <v>0</v>
          </cell>
          <cell r="K66" t="str">
            <v>58.00</v>
          </cell>
          <cell r="L66">
            <v>0</v>
          </cell>
          <cell r="M66" t="str">
            <v>-3.00</v>
          </cell>
          <cell r="N66">
            <v>0</v>
          </cell>
          <cell r="O66">
            <v>0</v>
          </cell>
          <cell r="P66" t="str">
            <v>-4.92</v>
          </cell>
          <cell r="Q66">
            <v>61</v>
          </cell>
          <cell r="R66">
            <v>384823</v>
          </cell>
          <cell r="S66">
            <v>0</v>
          </cell>
          <cell r="T66">
            <v>22511545.5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NCR</v>
          </cell>
          <cell r="C67" t="str">
            <v>6.00</v>
          </cell>
          <cell r="D67" t="str">
            <v>-</v>
          </cell>
          <cell r="E67" t="str">
            <v>6.00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6.00</v>
          </cell>
          <cell r="L67">
            <v>0</v>
          </cell>
          <cell r="M67" t="str">
            <v>-</v>
          </cell>
          <cell r="N67">
            <v>0</v>
          </cell>
          <cell r="O67">
            <v>0</v>
          </cell>
          <cell r="P67" t="str">
            <v>-</v>
          </cell>
          <cell r="Q67">
            <v>1</v>
          </cell>
          <cell r="R67">
            <v>200</v>
          </cell>
          <cell r="S67">
            <v>0</v>
          </cell>
          <cell r="T67">
            <v>1200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NEIMETH</v>
          </cell>
          <cell r="C68" t="str">
            <v>0.52</v>
          </cell>
          <cell r="D68" t="str">
            <v>-</v>
          </cell>
          <cell r="E68" t="str">
            <v>0.52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>
            <v>0</v>
          </cell>
          <cell r="K68" t="str">
            <v>0.52</v>
          </cell>
          <cell r="L68">
            <v>0</v>
          </cell>
          <cell r="M68" t="str">
            <v>-</v>
          </cell>
          <cell r="N68">
            <v>0</v>
          </cell>
          <cell r="O68">
            <v>0</v>
          </cell>
          <cell r="P68" t="str">
            <v>-</v>
          </cell>
          <cell r="Q68">
            <v>4</v>
          </cell>
          <cell r="R68">
            <v>48813</v>
          </cell>
          <cell r="S68">
            <v>0</v>
          </cell>
          <cell r="T68">
            <v>25866.5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NEM</v>
          </cell>
          <cell r="C69" t="str">
            <v>2.27</v>
          </cell>
          <cell r="D69" t="str">
            <v>-</v>
          </cell>
          <cell r="E69" t="str">
            <v>2.27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>
            <v>0</v>
          </cell>
          <cell r="K69" t="str">
            <v>2.27</v>
          </cell>
          <cell r="L69">
            <v>0</v>
          </cell>
          <cell r="M69" t="str">
            <v>-</v>
          </cell>
          <cell r="N69">
            <v>0</v>
          </cell>
          <cell r="O69">
            <v>0</v>
          </cell>
          <cell r="P69" t="str">
            <v>-</v>
          </cell>
          <cell r="Q69">
            <v>8</v>
          </cell>
          <cell r="R69">
            <v>43857</v>
          </cell>
          <cell r="S69">
            <v>0</v>
          </cell>
          <cell r="T69">
            <v>98511.1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NESTLE</v>
          </cell>
          <cell r="C70" t="str">
            <v>1,280.00</v>
          </cell>
          <cell r="D70" t="str">
            <v>-</v>
          </cell>
          <cell r="E70" t="str">
            <v>1,280.00</v>
          </cell>
          <cell r="F70" t="str">
            <v>1,240.00</v>
          </cell>
          <cell r="G70" t="str">
            <v>1,225.00</v>
          </cell>
          <cell r="H70" t="str">
            <v>1.21</v>
          </cell>
          <cell r="I70" t="str">
            <v>1,225.00</v>
          </cell>
          <cell r="J70">
            <v>0</v>
          </cell>
          <cell r="K70" t="str">
            <v>1,225.00</v>
          </cell>
          <cell r="L70">
            <v>0</v>
          </cell>
          <cell r="M70" t="str">
            <v>-55.00</v>
          </cell>
          <cell r="N70">
            <v>0</v>
          </cell>
          <cell r="O70">
            <v>0</v>
          </cell>
          <cell r="P70" t="str">
            <v>-4.30</v>
          </cell>
          <cell r="Q70">
            <v>76</v>
          </cell>
          <cell r="R70">
            <v>121811</v>
          </cell>
          <cell r="S70">
            <v>0</v>
          </cell>
          <cell r="T70">
            <v>150226366.90000001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NPFMCRFBK</v>
          </cell>
          <cell r="C71" t="str">
            <v>1.13</v>
          </cell>
          <cell r="D71" t="str">
            <v>-</v>
          </cell>
          <cell r="E71" t="str">
            <v>1.13</v>
          </cell>
          <cell r="F71" t="str">
            <v>1.13</v>
          </cell>
          <cell r="G71" t="str">
            <v>1.13</v>
          </cell>
          <cell r="H71" t="str">
            <v>-</v>
          </cell>
          <cell r="I71" t="str">
            <v>-</v>
          </cell>
          <cell r="J71">
            <v>0</v>
          </cell>
          <cell r="K71" t="str">
            <v>1.13</v>
          </cell>
          <cell r="L71">
            <v>0</v>
          </cell>
          <cell r="M71" t="str">
            <v>-</v>
          </cell>
          <cell r="N71">
            <v>0</v>
          </cell>
          <cell r="O71">
            <v>0</v>
          </cell>
          <cell r="P71" t="str">
            <v>-</v>
          </cell>
          <cell r="Q71">
            <v>14</v>
          </cell>
          <cell r="R71">
            <v>487666</v>
          </cell>
          <cell r="S71">
            <v>0</v>
          </cell>
          <cell r="T71">
            <v>555658.14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OANDO</v>
          </cell>
          <cell r="C72" t="str">
            <v>4.00</v>
          </cell>
          <cell r="D72" t="str">
            <v>-</v>
          </cell>
          <cell r="E72" t="str">
            <v>4.00</v>
          </cell>
          <cell r="F72" t="str">
            <v>4.00</v>
          </cell>
          <cell r="G72" t="str">
            <v>3.90</v>
          </cell>
          <cell r="H72" t="str">
            <v>2.50</v>
          </cell>
          <cell r="I72" t="str">
            <v>-</v>
          </cell>
          <cell r="J72">
            <v>0</v>
          </cell>
          <cell r="K72" t="str">
            <v>4.00</v>
          </cell>
          <cell r="L72">
            <v>0</v>
          </cell>
          <cell r="M72" t="str">
            <v>-</v>
          </cell>
          <cell r="N72">
            <v>0</v>
          </cell>
          <cell r="O72">
            <v>0</v>
          </cell>
          <cell r="P72" t="str">
            <v>-1.25</v>
          </cell>
          <cell r="Q72">
            <v>60</v>
          </cell>
          <cell r="R72">
            <v>1013863</v>
          </cell>
          <cell r="S72">
            <v>0</v>
          </cell>
          <cell r="T72">
            <v>4009223.35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OKOMUOIL</v>
          </cell>
          <cell r="C73" t="str">
            <v>62.00</v>
          </cell>
          <cell r="D73" t="str">
            <v>-</v>
          </cell>
          <cell r="E73" t="str">
            <v>62.00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>
            <v>0</v>
          </cell>
          <cell r="K73" t="str">
            <v>62.00</v>
          </cell>
          <cell r="L73">
            <v>0</v>
          </cell>
          <cell r="M73" t="str">
            <v>-</v>
          </cell>
          <cell r="N73">
            <v>0</v>
          </cell>
          <cell r="O73">
            <v>0</v>
          </cell>
          <cell r="P73" t="str">
            <v>-</v>
          </cell>
          <cell r="Q73">
            <v>3</v>
          </cell>
          <cell r="R73">
            <v>2070</v>
          </cell>
          <cell r="S73">
            <v>0</v>
          </cell>
          <cell r="T73">
            <v>123948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PORTPAINT</v>
          </cell>
          <cell r="C74" t="str">
            <v>2.47</v>
          </cell>
          <cell r="D74" t="str">
            <v>-</v>
          </cell>
          <cell r="E74" t="str">
            <v>2.47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>
            <v>0</v>
          </cell>
          <cell r="K74" t="str">
            <v>2.47</v>
          </cell>
          <cell r="L74">
            <v>0</v>
          </cell>
          <cell r="M74" t="str">
            <v>-</v>
          </cell>
          <cell r="N74">
            <v>0</v>
          </cell>
          <cell r="O74">
            <v>0</v>
          </cell>
          <cell r="P74" t="str">
            <v>-</v>
          </cell>
          <cell r="Q74">
            <v>1</v>
          </cell>
          <cell r="R74">
            <v>500</v>
          </cell>
          <cell r="S74">
            <v>0</v>
          </cell>
          <cell r="T74">
            <v>1115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PREMPAINTS</v>
          </cell>
          <cell r="C75" t="str">
            <v>9.40</v>
          </cell>
          <cell r="D75" t="str">
            <v>-</v>
          </cell>
          <cell r="E75" t="str">
            <v>9.40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>
            <v>0</v>
          </cell>
          <cell r="K75" t="str">
            <v>9.40</v>
          </cell>
          <cell r="L75">
            <v>0</v>
          </cell>
          <cell r="M75" t="str">
            <v>-</v>
          </cell>
          <cell r="N75">
            <v>0</v>
          </cell>
          <cell r="O75">
            <v>0</v>
          </cell>
          <cell r="P75" t="str">
            <v>-</v>
          </cell>
          <cell r="Q75">
            <v>1</v>
          </cell>
          <cell r="R75">
            <v>100</v>
          </cell>
          <cell r="S75">
            <v>0</v>
          </cell>
          <cell r="T75">
            <v>940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PRESCO</v>
          </cell>
          <cell r="C76" t="str">
            <v>44.80</v>
          </cell>
          <cell r="D76" t="str">
            <v>-</v>
          </cell>
          <cell r="E76" t="str">
            <v>44.80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>
            <v>0</v>
          </cell>
          <cell r="K76" t="str">
            <v>44.80</v>
          </cell>
          <cell r="L76">
            <v>0</v>
          </cell>
          <cell r="M76" t="str">
            <v>-</v>
          </cell>
          <cell r="N76">
            <v>0</v>
          </cell>
          <cell r="O76">
            <v>0</v>
          </cell>
          <cell r="P76" t="str">
            <v>-</v>
          </cell>
          <cell r="Q76">
            <v>10</v>
          </cell>
          <cell r="R76">
            <v>43788</v>
          </cell>
          <cell r="S76">
            <v>0</v>
          </cell>
          <cell r="T76">
            <v>1776614.45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PRESTIGE</v>
          </cell>
          <cell r="C77" t="str">
            <v>0.48</v>
          </cell>
          <cell r="D77" t="str">
            <v>-</v>
          </cell>
          <cell r="E77" t="str">
            <v>0.48</v>
          </cell>
          <cell r="F77" t="str">
            <v>-</v>
          </cell>
          <cell r="G77" t="str">
            <v>-</v>
          </cell>
          <cell r="H77" t="str">
            <v>-</v>
          </cell>
          <cell r="I77" t="str">
            <v>-</v>
          </cell>
          <cell r="J77">
            <v>0</v>
          </cell>
          <cell r="K77" t="str">
            <v>0.48</v>
          </cell>
          <cell r="L77">
            <v>0</v>
          </cell>
          <cell r="M77" t="str">
            <v>-</v>
          </cell>
          <cell r="N77">
            <v>0</v>
          </cell>
          <cell r="O77">
            <v>0</v>
          </cell>
          <cell r="P77" t="str">
            <v>-</v>
          </cell>
          <cell r="Q77">
            <v>1</v>
          </cell>
          <cell r="R77">
            <v>10814</v>
          </cell>
          <cell r="S77">
            <v>0</v>
          </cell>
          <cell r="T77">
            <v>5407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PZ</v>
          </cell>
          <cell r="C78" t="str">
            <v>6.45</v>
          </cell>
          <cell r="D78" t="str">
            <v>-</v>
          </cell>
          <cell r="E78" t="str">
            <v>6.45</v>
          </cell>
          <cell r="F78" t="str">
            <v>6.20</v>
          </cell>
          <cell r="G78" t="str">
            <v>6.20</v>
          </cell>
          <cell r="H78" t="str">
            <v>-</v>
          </cell>
          <cell r="I78" t="str">
            <v>-</v>
          </cell>
          <cell r="J78">
            <v>0</v>
          </cell>
          <cell r="K78" t="str">
            <v>6.20</v>
          </cell>
          <cell r="L78">
            <v>0</v>
          </cell>
          <cell r="M78" t="str">
            <v>-0.25</v>
          </cell>
          <cell r="N78">
            <v>0</v>
          </cell>
          <cell r="O78">
            <v>0</v>
          </cell>
          <cell r="P78" t="str">
            <v>-3.88</v>
          </cell>
          <cell r="Q78">
            <v>32</v>
          </cell>
          <cell r="R78">
            <v>537283</v>
          </cell>
          <cell r="S78">
            <v>0</v>
          </cell>
          <cell r="T78">
            <v>3334308.35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REDSTAREX</v>
          </cell>
          <cell r="C79" t="str">
            <v>5.40</v>
          </cell>
          <cell r="D79" t="str">
            <v>-</v>
          </cell>
          <cell r="E79" t="str">
            <v>5.40</v>
          </cell>
          <cell r="F79" t="str">
            <v>5.20</v>
          </cell>
          <cell r="G79" t="str">
            <v>5.20</v>
          </cell>
          <cell r="H79" t="str">
            <v>-</v>
          </cell>
          <cell r="I79" t="str">
            <v>-</v>
          </cell>
          <cell r="J79">
            <v>0</v>
          </cell>
          <cell r="K79" t="str">
            <v>5.20</v>
          </cell>
          <cell r="L79">
            <v>0</v>
          </cell>
          <cell r="M79" t="str">
            <v>-0.20</v>
          </cell>
          <cell r="N79">
            <v>0</v>
          </cell>
          <cell r="O79">
            <v>0</v>
          </cell>
          <cell r="P79" t="str">
            <v>-3.70</v>
          </cell>
          <cell r="Q79">
            <v>12</v>
          </cell>
          <cell r="R79">
            <v>317396</v>
          </cell>
          <cell r="S79">
            <v>0</v>
          </cell>
          <cell r="T79">
            <v>1649289.2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SCOA</v>
          </cell>
          <cell r="C80" t="str">
            <v>2.93</v>
          </cell>
          <cell r="D80" t="str">
            <v>-</v>
          </cell>
          <cell r="E80" t="str">
            <v>2.93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-</v>
          </cell>
          <cell r="J80">
            <v>0</v>
          </cell>
          <cell r="K80" t="str">
            <v>2.93</v>
          </cell>
          <cell r="L80">
            <v>0</v>
          </cell>
          <cell r="M80" t="str">
            <v>-</v>
          </cell>
          <cell r="N80">
            <v>0</v>
          </cell>
          <cell r="O80">
            <v>0</v>
          </cell>
          <cell r="P80" t="str">
            <v>-</v>
          </cell>
          <cell r="Q80">
            <v>1</v>
          </cell>
          <cell r="R80">
            <v>5</v>
          </cell>
          <cell r="S80">
            <v>0</v>
          </cell>
          <cell r="T80">
            <v>13.2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SEPLAT</v>
          </cell>
          <cell r="C81" t="str">
            <v>530.00</v>
          </cell>
          <cell r="D81" t="str">
            <v>-</v>
          </cell>
          <cell r="E81" t="str">
            <v>530.00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>
            <v>0</v>
          </cell>
          <cell r="K81" t="str">
            <v>530.00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6</v>
          </cell>
          <cell r="R81">
            <v>8700</v>
          </cell>
          <cell r="S81">
            <v>0</v>
          </cell>
          <cell r="T81">
            <v>4177495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SKYAVN</v>
          </cell>
          <cell r="C82" t="str">
            <v>4.65</v>
          </cell>
          <cell r="D82" t="str">
            <v>-</v>
          </cell>
          <cell r="E82" t="str">
            <v>4.65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>
            <v>0</v>
          </cell>
          <cell r="K82" t="str">
            <v>4.65</v>
          </cell>
          <cell r="L82">
            <v>0</v>
          </cell>
          <cell r="M82" t="str">
            <v>-</v>
          </cell>
          <cell r="N82">
            <v>0</v>
          </cell>
          <cell r="O82">
            <v>0</v>
          </cell>
          <cell r="P82" t="str">
            <v>-</v>
          </cell>
          <cell r="Q82">
            <v>3</v>
          </cell>
          <cell r="R82">
            <v>250</v>
          </cell>
          <cell r="S82">
            <v>0</v>
          </cell>
          <cell r="T82">
            <v>1162.5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SOVRENINS</v>
          </cell>
          <cell r="C83" t="str">
            <v>0.22</v>
          </cell>
          <cell r="D83" t="str">
            <v>-</v>
          </cell>
          <cell r="E83" t="str">
            <v>0.22</v>
          </cell>
          <cell r="F83" t="str">
            <v>0.23</v>
          </cell>
          <cell r="G83" t="str">
            <v>0.22</v>
          </cell>
          <cell r="H83" t="str">
            <v>4.35</v>
          </cell>
          <cell r="I83" t="str">
            <v>-</v>
          </cell>
          <cell r="J83">
            <v>0</v>
          </cell>
          <cell r="K83" t="str">
            <v>0.23</v>
          </cell>
          <cell r="L83">
            <v>0</v>
          </cell>
          <cell r="M83" t="str">
            <v>0.01</v>
          </cell>
          <cell r="N83">
            <v>0</v>
          </cell>
          <cell r="O83">
            <v>0</v>
          </cell>
          <cell r="P83" t="str">
            <v>4.55</v>
          </cell>
          <cell r="Q83">
            <v>4</v>
          </cell>
          <cell r="R83">
            <v>1000000</v>
          </cell>
          <cell r="S83">
            <v>0</v>
          </cell>
          <cell r="T83">
            <v>221118.02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STANBIC</v>
          </cell>
          <cell r="C84" t="str">
            <v>40.00</v>
          </cell>
          <cell r="D84" t="str">
            <v>-</v>
          </cell>
          <cell r="E84" t="str">
            <v>40.00</v>
          </cell>
          <cell r="F84" t="str">
            <v>40.00</v>
          </cell>
          <cell r="G84" t="str">
            <v>40.00</v>
          </cell>
          <cell r="H84" t="str">
            <v>-</v>
          </cell>
          <cell r="I84" t="str">
            <v>-</v>
          </cell>
          <cell r="J84">
            <v>0</v>
          </cell>
          <cell r="K84" t="str">
            <v>40.00</v>
          </cell>
          <cell r="L84">
            <v>0</v>
          </cell>
          <cell r="M84" t="str">
            <v>-</v>
          </cell>
          <cell r="N84">
            <v>0</v>
          </cell>
          <cell r="O84">
            <v>0</v>
          </cell>
          <cell r="P84" t="str">
            <v>-</v>
          </cell>
          <cell r="Q84">
            <v>19</v>
          </cell>
          <cell r="R84">
            <v>10789567</v>
          </cell>
          <cell r="S84">
            <v>0</v>
          </cell>
          <cell r="T84">
            <v>431572631.85000002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STERLNBANK</v>
          </cell>
          <cell r="C85" t="str">
            <v>2.30</v>
          </cell>
          <cell r="D85" t="str">
            <v>-</v>
          </cell>
          <cell r="E85" t="str">
            <v>2.30</v>
          </cell>
          <cell r="F85" t="str">
            <v>2.21</v>
          </cell>
          <cell r="G85" t="str">
            <v>2.15</v>
          </cell>
          <cell r="H85" t="str">
            <v>2.71</v>
          </cell>
          <cell r="I85" t="str">
            <v>-</v>
          </cell>
          <cell r="J85">
            <v>0</v>
          </cell>
          <cell r="K85" t="str">
            <v>2.21</v>
          </cell>
          <cell r="L85">
            <v>0</v>
          </cell>
          <cell r="M85" t="str">
            <v>-0.09</v>
          </cell>
          <cell r="N85">
            <v>0</v>
          </cell>
          <cell r="O85">
            <v>0</v>
          </cell>
          <cell r="P85" t="str">
            <v>-3.91</v>
          </cell>
          <cell r="Q85">
            <v>33</v>
          </cell>
          <cell r="R85">
            <v>4199087</v>
          </cell>
          <cell r="S85">
            <v>0</v>
          </cell>
          <cell r="T85">
            <v>9052608.8599999994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TANTALIZER</v>
          </cell>
          <cell r="C86" t="str">
            <v>0.20</v>
          </cell>
          <cell r="D86" t="str">
            <v>-</v>
          </cell>
          <cell r="E86" t="str">
            <v>0.20</v>
          </cell>
          <cell r="F86" t="str">
            <v>-</v>
          </cell>
          <cell r="G86" t="str">
            <v>-</v>
          </cell>
          <cell r="H86" t="str">
            <v>-</v>
          </cell>
          <cell r="I86" t="str">
            <v>-</v>
          </cell>
          <cell r="J86">
            <v>0</v>
          </cell>
          <cell r="K86" t="str">
            <v>0.20</v>
          </cell>
          <cell r="L86">
            <v>0</v>
          </cell>
          <cell r="M86" t="str">
            <v>-</v>
          </cell>
          <cell r="N86">
            <v>0</v>
          </cell>
          <cell r="O86">
            <v>0</v>
          </cell>
          <cell r="P86" t="str">
            <v>-</v>
          </cell>
          <cell r="Q86">
            <v>1</v>
          </cell>
          <cell r="R86">
            <v>500</v>
          </cell>
          <cell r="S86">
            <v>0</v>
          </cell>
          <cell r="T86">
            <v>100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THOMASWY</v>
          </cell>
          <cell r="C87" t="str">
            <v>0.42</v>
          </cell>
          <cell r="D87" t="str">
            <v>-</v>
          </cell>
          <cell r="E87" t="str">
            <v>0.42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>
            <v>0</v>
          </cell>
          <cell r="K87" t="str">
            <v>0.42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1</v>
          </cell>
          <cell r="R87">
            <v>2780</v>
          </cell>
          <cell r="S87">
            <v>0</v>
          </cell>
          <cell r="T87">
            <v>1056.4000000000001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TOTAL</v>
          </cell>
          <cell r="C88" t="str">
            <v>140.00</v>
          </cell>
          <cell r="D88" t="str">
            <v>-</v>
          </cell>
          <cell r="E88" t="str">
            <v>140.00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>
            <v>0</v>
          </cell>
          <cell r="K88" t="str">
            <v>140.00</v>
          </cell>
          <cell r="L88">
            <v>0</v>
          </cell>
          <cell r="M88" t="str">
            <v>-</v>
          </cell>
          <cell r="N88">
            <v>0</v>
          </cell>
          <cell r="O88">
            <v>0</v>
          </cell>
          <cell r="P88" t="str">
            <v>-</v>
          </cell>
          <cell r="Q88">
            <v>29</v>
          </cell>
          <cell r="R88">
            <v>10645</v>
          </cell>
          <cell r="S88">
            <v>0</v>
          </cell>
          <cell r="T88">
            <v>1425128.1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TOURIST</v>
          </cell>
          <cell r="C89" t="str">
            <v>3.50</v>
          </cell>
          <cell r="D89" t="str">
            <v>-</v>
          </cell>
          <cell r="E89" t="str">
            <v>3.50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>
            <v>0</v>
          </cell>
          <cell r="K89" t="str">
            <v>3.50</v>
          </cell>
          <cell r="L89">
            <v>0</v>
          </cell>
          <cell r="M89" t="str">
            <v>-</v>
          </cell>
          <cell r="N89">
            <v>0</v>
          </cell>
          <cell r="O89">
            <v>0</v>
          </cell>
          <cell r="P89" t="str">
            <v>-</v>
          </cell>
          <cell r="Q89">
            <v>4</v>
          </cell>
          <cell r="R89">
            <v>2488</v>
          </cell>
          <cell r="S89">
            <v>0</v>
          </cell>
          <cell r="T89">
            <v>7837.2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TRANSCOHOT</v>
          </cell>
          <cell r="C90" t="str">
            <v>5.40</v>
          </cell>
          <cell r="D90" t="str">
            <v>-</v>
          </cell>
          <cell r="E90" t="str">
            <v>5.40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>
            <v>0</v>
          </cell>
          <cell r="K90" t="str">
            <v>5.40</v>
          </cell>
          <cell r="L90">
            <v>0</v>
          </cell>
          <cell r="M90" t="str">
            <v>-</v>
          </cell>
          <cell r="N90">
            <v>0</v>
          </cell>
          <cell r="O90">
            <v>0</v>
          </cell>
          <cell r="P90" t="str">
            <v>-</v>
          </cell>
          <cell r="Q90">
            <v>1</v>
          </cell>
          <cell r="R90">
            <v>20</v>
          </cell>
          <cell r="S90">
            <v>0</v>
          </cell>
          <cell r="T90">
            <v>108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TRANSCORP</v>
          </cell>
          <cell r="C91" t="str">
            <v>1.02</v>
          </cell>
          <cell r="D91" t="str">
            <v>-</v>
          </cell>
          <cell r="E91" t="str">
            <v>1.02</v>
          </cell>
          <cell r="F91" t="str">
            <v>1.04</v>
          </cell>
          <cell r="G91" t="str">
            <v>1.01</v>
          </cell>
          <cell r="H91" t="str">
            <v>2.88</v>
          </cell>
          <cell r="I91" t="str">
            <v>-</v>
          </cell>
          <cell r="J91">
            <v>0</v>
          </cell>
          <cell r="K91" t="str">
            <v>1.02</v>
          </cell>
          <cell r="L91">
            <v>0</v>
          </cell>
          <cell r="M91" t="str">
            <v>-</v>
          </cell>
          <cell r="N91">
            <v>0</v>
          </cell>
          <cell r="O91">
            <v>0</v>
          </cell>
          <cell r="P91" t="str">
            <v>1.96</v>
          </cell>
          <cell r="Q91">
            <v>106</v>
          </cell>
          <cell r="R91">
            <v>6619403</v>
          </cell>
          <cell r="S91">
            <v>0</v>
          </cell>
          <cell r="T91">
            <v>6784365.3099999996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TRANSEXPR</v>
          </cell>
          <cell r="C92" t="str">
            <v>0.73</v>
          </cell>
          <cell r="D92" t="str">
            <v>-</v>
          </cell>
          <cell r="E92" t="str">
            <v>0.73</v>
          </cell>
          <cell r="F92" t="str">
            <v>-</v>
          </cell>
          <cell r="G92" t="str">
            <v>-</v>
          </cell>
          <cell r="H92" t="str">
            <v>-</v>
          </cell>
          <cell r="I92" t="str">
            <v>-</v>
          </cell>
          <cell r="J92">
            <v>0</v>
          </cell>
          <cell r="K92" t="str">
            <v>0.73</v>
          </cell>
          <cell r="L92">
            <v>0</v>
          </cell>
          <cell r="M92" t="str">
            <v>-</v>
          </cell>
          <cell r="N92">
            <v>0</v>
          </cell>
          <cell r="O92">
            <v>0</v>
          </cell>
          <cell r="P92" t="str">
            <v>-</v>
          </cell>
          <cell r="Q92">
            <v>2</v>
          </cell>
          <cell r="R92">
            <v>2000</v>
          </cell>
          <cell r="S92">
            <v>0</v>
          </cell>
          <cell r="T92">
            <v>1430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TRIPPLEG</v>
          </cell>
          <cell r="C93" t="str">
            <v>0.70</v>
          </cell>
          <cell r="D93" t="str">
            <v>-</v>
          </cell>
          <cell r="E93" t="str">
            <v>0.70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>
            <v>0</v>
          </cell>
          <cell r="K93" t="str">
            <v>0.70</v>
          </cell>
          <cell r="L93">
            <v>0</v>
          </cell>
          <cell r="M93" t="str">
            <v>-</v>
          </cell>
          <cell r="N93">
            <v>0</v>
          </cell>
          <cell r="O93">
            <v>0</v>
          </cell>
          <cell r="P93" t="str">
            <v>-</v>
          </cell>
          <cell r="Q93">
            <v>5</v>
          </cell>
          <cell r="R93">
            <v>1900</v>
          </cell>
          <cell r="S93">
            <v>0</v>
          </cell>
          <cell r="T93">
            <v>1207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UACN</v>
          </cell>
          <cell r="C94" t="str">
            <v>5.80</v>
          </cell>
          <cell r="D94" t="str">
            <v>-</v>
          </cell>
          <cell r="E94" t="str">
            <v>5.80</v>
          </cell>
          <cell r="F94" t="str">
            <v>6.00</v>
          </cell>
          <cell r="G94" t="str">
            <v>6.00</v>
          </cell>
          <cell r="H94" t="str">
            <v>-</v>
          </cell>
          <cell r="I94" t="str">
            <v>-</v>
          </cell>
          <cell r="J94">
            <v>0</v>
          </cell>
          <cell r="K94" t="str">
            <v>6.00</v>
          </cell>
          <cell r="L94">
            <v>0</v>
          </cell>
          <cell r="M94" t="str">
            <v>0.20</v>
          </cell>
          <cell r="N94">
            <v>0</v>
          </cell>
          <cell r="O94">
            <v>0</v>
          </cell>
          <cell r="P94" t="str">
            <v>3.45</v>
          </cell>
          <cell r="Q94">
            <v>45</v>
          </cell>
          <cell r="R94">
            <v>854100</v>
          </cell>
          <cell r="S94">
            <v>0</v>
          </cell>
          <cell r="T94">
            <v>5102625.25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UAC-PROP</v>
          </cell>
          <cell r="C95" t="str">
            <v>1.40</v>
          </cell>
          <cell r="D95" t="str">
            <v>-</v>
          </cell>
          <cell r="E95" t="str">
            <v>1.40</v>
          </cell>
          <cell r="F95" t="str">
            <v>1.28</v>
          </cell>
          <cell r="G95" t="str">
            <v>1.28</v>
          </cell>
          <cell r="H95" t="str">
            <v>-</v>
          </cell>
          <cell r="I95" t="str">
            <v>-</v>
          </cell>
          <cell r="J95">
            <v>0</v>
          </cell>
          <cell r="K95" t="str">
            <v>1.28</v>
          </cell>
          <cell r="L95">
            <v>0</v>
          </cell>
          <cell r="M95" t="str">
            <v>-0.12</v>
          </cell>
          <cell r="N95">
            <v>0</v>
          </cell>
          <cell r="O95">
            <v>0</v>
          </cell>
          <cell r="P95" t="str">
            <v>-8.57</v>
          </cell>
          <cell r="Q95">
            <v>9</v>
          </cell>
          <cell r="R95">
            <v>141112</v>
          </cell>
          <cell r="S95">
            <v>0</v>
          </cell>
          <cell r="T95">
            <v>180569.24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UBA</v>
          </cell>
          <cell r="C96" t="str">
            <v>5.85</v>
          </cell>
          <cell r="D96" t="str">
            <v>-</v>
          </cell>
          <cell r="E96" t="str">
            <v>5.85</v>
          </cell>
          <cell r="F96" t="str">
            <v>6.05</v>
          </cell>
          <cell r="G96" t="str">
            <v>5.85</v>
          </cell>
          <cell r="H96" t="str">
            <v>3.31</v>
          </cell>
          <cell r="I96" t="str">
            <v>-</v>
          </cell>
          <cell r="J96">
            <v>0</v>
          </cell>
          <cell r="K96" t="str">
            <v>5.90</v>
          </cell>
          <cell r="L96">
            <v>0</v>
          </cell>
          <cell r="M96" t="str">
            <v>0.05</v>
          </cell>
          <cell r="N96">
            <v>0</v>
          </cell>
          <cell r="O96">
            <v>0</v>
          </cell>
          <cell r="P96" t="str">
            <v>0.85</v>
          </cell>
          <cell r="Q96">
            <v>174</v>
          </cell>
          <cell r="R96">
            <v>8403131</v>
          </cell>
          <cell r="S96">
            <v>0</v>
          </cell>
          <cell r="T96">
            <v>49640826.950000003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UBN</v>
          </cell>
          <cell r="C97" t="str">
            <v>7.50</v>
          </cell>
          <cell r="D97" t="str">
            <v>-</v>
          </cell>
          <cell r="E97" t="str">
            <v>7.50</v>
          </cell>
          <cell r="F97" t="str">
            <v>7.50</v>
          </cell>
          <cell r="G97" t="str">
            <v>7.50</v>
          </cell>
          <cell r="H97" t="str">
            <v>-</v>
          </cell>
          <cell r="I97" t="str">
            <v>7.50</v>
          </cell>
          <cell r="J97">
            <v>0</v>
          </cell>
          <cell r="K97" t="str">
            <v>7.50</v>
          </cell>
          <cell r="L97">
            <v>0</v>
          </cell>
          <cell r="M97" t="str">
            <v>-</v>
          </cell>
          <cell r="N97">
            <v>0</v>
          </cell>
          <cell r="O97">
            <v>0</v>
          </cell>
          <cell r="P97" t="str">
            <v>-</v>
          </cell>
          <cell r="Q97">
            <v>34</v>
          </cell>
          <cell r="R97">
            <v>337437</v>
          </cell>
          <cell r="S97">
            <v>0</v>
          </cell>
          <cell r="T97">
            <v>2480884.85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UCAP</v>
          </cell>
          <cell r="C98" t="str">
            <v>2.17</v>
          </cell>
          <cell r="D98" t="str">
            <v>-</v>
          </cell>
          <cell r="E98" t="str">
            <v>2.17</v>
          </cell>
          <cell r="F98" t="str">
            <v>2.20</v>
          </cell>
          <cell r="G98" t="str">
            <v>2.17</v>
          </cell>
          <cell r="H98" t="str">
            <v>1.36</v>
          </cell>
          <cell r="I98" t="str">
            <v>-</v>
          </cell>
          <cell r="J98">
            <v>0</v>
          </cell>
          <cell r="K98" t="str">
            <v>2.20</v>
          </cell>
          <cell r="L98">
            <v>0</v>
          </cell>
          <cell r="M98" t="str">
            <v>0.03</v>
          </cell>
          <cell r="N98">
            <v>0</v>
          </cell>
          <cell r="O98">
            <v>0</v>
          </cell>
          <cell r="P98" t="str">
            <v>1.38</v>
          </cell>
          <cell r="Q98">
            <v>33</v>
          </cell>
          <cell r="R98">
            <v>960685</v>
          </cell>
          <cell r="S98">
            <v>0</v>
          </cell>
          <cell r="T98">
            <v>2098744.6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UNILEVER</v>
          </cell>
          <cell r="C99" t="str">
            <v>33.00</v>
          </cell>
          <cell r="D99" t="str">
            <v>-</v>
          </cell>
          <cell r="E99" t="str">
            <v>33.00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>
            <v>0</v>
          </cell>
          <cell r="K99" t="str">
            <v>33.00</v>
          </cell>
          <cell r="L99">
            <v>0</v>
          </cell>
          <cell r="M99" t="str">
            <v>-</v>
          </cell>
          <cell r="N99">
            <v>0</v>
          </cell>
          <cell r="O99">
            <v>0</v>
          </cell>
          <cell r="P99" t="str">
            <v>-</v>
          </cell>
          <cell r="Q99">
            <v>22</v>
          </cell>
          <cell r="R99">
            <v>88494</v>
          </cell>
          <cell r="S99">
            <v>0</v>
          </cell>
          <cell r="T99">
            <v>2827273.4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UNIONDAC</v>
          </cell>
          <cell r="C100" t="str">
            <v>0.24</v>
          </cell>
          <cell r="D100" t="str">
            <v>-</v>
          </cell>
          <cell r="E100" t="str">
            <v>0.24</v>
          </cell>
          <cell r="F100" t="str">
            <v>0.24</v>
          </cell>
          <cell r="G100" t="str">
            <v>0.24</v>
          </cell>
          <cell r="H100" t="str">
            <v>-</v>
          </cell>
          <cell r="I100" t="str">
            <v>-</v>
          </cell>
          <cell r="J100">
            <v>0</v>
          </cell>
          <cell r="K100" t="str">
            <v>0.24</v>
          </cell>
          <cell r="L100">
            <v>0</v>
          </cell>
          <cell r="M100" t="str">
            <v>-</v>
          </cell>
          <cell r="N100">
            <v>0</v>
          </cell>
          <cell r="O100">
            <v>0</v>
          </cell>
          <cell r="P100" t="str">
            <v>-</v>
          </cell>
          <cell r="Q100">
            <v>10</v>
          </cell>
          <cell r="R100">
            <v>1678000</v>
          </cell>
          <cell r="S100">
            <v>0</v>
          </cell>
          <cell r="T100">
            <v>402721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UNITYBNK</v>
          </cell>
          <cell r="C101" t="str">
            <v>0.65</v>
          </cell>
          <cell r="D101" t="str">
            <v>-</v>
          </cell>
          <cell r="E101" t="str">
            <v>0.65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  <cell r="J101">
            <v>0</v>
          </cell>
          <cell r="K101" t="str">
            <v>0.65</v>
          </cell>
          <cell r="L101">
            <v>0</v>
          </cell>
          <cell r="M101" t="str">
            <v>-</v>
          </cell>
          <cell r="N101">
            <v>0</v>
          </cell>
          <cell r="O101">
            <v>0</v>
          </cell>
          <cell r="P101" t="str">
            <v>-</v>
          </cell>
          <cell r="Q101">
            <v>3</v>
          </cell>
          <cell r="R101">
            <v>12399</v>
          </cell>
          <cell r="S101">
            <v>0</v>
          </cell>
          <cell r="T101">
            <v>7739.4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UPL</v>
          </cell>
          <cell r="C102" t="str">
            <v>1.80</v>
          </cell>
          <cell r="D102" t="str">
            <v>-</v>
          </cell>
          <cell r="E102" t="str">
            <v>1.80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>
            <v>0</v>
          </cell>
          <cell r="K102" t="str">
            <v>1.80</v>
          </cell>
          <cell r="L102">
            <v>0</v>
          </cell>
          <cell r="M102" t="str">
            <v>-</v>
          </cell>
          <cell r="N102">
            <v>0</v>
          </cell>
          <cell r="O102">
            <v>0</v>
          </cell>
          <cell r="P102" t="str">
            <v>-</v>
          </cell>
          <cell r="Q102">
            <v>93</v>
          </cell>
          <cell r="R102">
            <v>164050</v>
          </cell>
          <cell r="S102">
            <v>0</v>
          </cell>
          <cell r="T102">
            <v>286485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VERITASKAP</v>
          </cell>
          <cell r="C103" t="str">
            <v>0.20</v>
          </cell>
          <cell r="D103" t="str">
            <v>-</v>
          </cell>
          <cell r="E103" t="str">
            <v>0.20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>
            <v>0</v>
          </cell>
          <cell r="K103" t="str">
            <v>0.20</v>
          </cell>
          <cell r="L103">
            <v>0</v>
          </cell>
          <cell r="M103" t="str">
            <v>-</v>
          </cell>
          <cell r="N103">
            <v>0</v>
          </cell>
          <cell r="O103">
            <v>0</v>
          </cell>
          <cell r="P103" t="str">
            <v>-</v>
          </cell>
          <cell r="Q103">
            <v>1</v>
          </cell>
          <cell r="R103">
            <v>1000</v>
          </cell>
          <cell r="S103">
            <v>0</v>
          </cell>
          <cell r="T103">
            <v>200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 t="str">
            <v>VITAFOAM</v>
          </cell>
          <cell r="C104" t="str">
            <v>3.74</v>
          </cell>
          <cell r="D104" t="str">
            <v>-</v>
          </cell>
          <cell r="E104" t="str">
            <v>3.74</v>
          </cell>
          <cell r="F104" t="str">
            <v>3.54</v>
          </cell>
          <cell r="G104" t="str">
            <v>3.54</v>
          </cell>
          <cell r="H104" t="str">
            <v>-</v>
          </cell>
          <cell r="I104" t="str">
            <v>-</v>
          </cell>
          <cell r="J104">
            <v>0</v>
          </cell>
          <cell r="K104" t="str">
            <v>3.54</v>
          </cell>
          <cell r="L104">
            <v>0</v>
          </cell>
          <cell r="M104" t="str">
            <v>-0.20</v>
          </cell>
          <cell r="N104">
            <v>0</v>
          </cell>
          <cell r="O104">
            <v>0</v>
          </cell>
          <cell r="P104" t="str">
            <v>-5.35</v>
          </cell>
          <cell r="Q104">
            <v>16</v>
          </cell>
          <cell r="R104">
            <v>265420</v>
          </cell>
          <cell r="S104">
            <v>0</v>
          </cell>
          <cell r="T104">
            <v>939997.29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 t="str">
            <v>WAPCO</v>
          </cell>
          <cell r="C105" t="str">
            <v>13.70</v>
          </cell>
          <cell r="D105" t="str">
            <v>-</v>
          </cell>
          <cell r="E105" t="str">
            <v>13.70</v>
          </cell>
          <cell r="F105" t="str">
            <v>13.65</v>
          </cell>
          <cell r="G105" t="str">
            <v>13.65</v>
          </cell>
          <cell r="H105" t="str">
            <v>-</v>
          </cell>
          <cell r="I105" t="str">
            <v>-</v>
          </cell>
          <cell r="J105">
            <v>0</v>
          </cell>
          <cell r="K105" t="str">
            <v>13.65</v>
          </cell>
          <cell r="L105">
            <v>0</v>
          </cell>
          <cell r="M105" t="str">
            <v>-0.05</v>
          </cell>
          <cell r="N105">
            <v>0</v>
          </cell>
          <cell r="O105">
            <v>0</v>
          </cell>
          <cell r="P105" t="str">
            <v>-0.36</v>
          </cell>
          <cell r="Q105">
            <v>54</v>
          </cell>
          <cell r="R105">
            <v>348506</v>
          </cell>
          <cell r="S105">
            <v>0</v>
          </cell>
          <cell r="T105">
            <v>4750071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 t="str">
            <v>WAPIC</v>
          </cell>
          <cell r="C106" t="str">
            <v>0.40</v>
          </cell>
          <cell r="D106" t="str">
            <v>-</v>
          </cell>
          <cell r="E106" t="str">
            <v>0.40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>
            <v>0</v>
          </cell>
          <cell r="K106" t="str">
            <v>0.40</v>
          </cell>
          <cell r="L106">
            <v>0</v>
          </cell>
          <cell r="M106" t="str">
            <v>-</v>
          </cell>
          <cell r="N106">
            <v>0</v>
          </cell>
          <cell r="O106">
            <v>0</v>
          </cell>
          <cell r="P106" t="str">
            <v>-</v>
          </cell>
          <cell r="Q106">
            <v>16</v>
          </cell>
          <cell r="R106">
            <v>74170</v>
          </cell>
          <cell r="S106">
            <v>0</v>
          </cell>
          <cell r="T106">
            <v>28926.3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 t="str">
            <v>WEMABANK</v>
          </cell>
          <cell r="C107" t="str">
            <v>0.61</v>
          </cell>
          <cell r="D107" t="str">
            <v>-</v>
          </cell>
          <cell r="E107" t="str">
            <v>0.61</v>
          </cell>
          <cell r="F107" t="str">
            <v>-</v>
          </cell>
          <cell r="G107" t="str">
            <v>-</v>
          </cell>
          <cell r="H107" t="str">
            <v>-</v>
          </cell>
          <cell r="I107" t="str">
            <v>-</v>
          </cell>
          <cell r="J107">
            <v>0</v>
          </cell>
          <cell r="K107" t="str">
            <v>0.61</v>
          </cell>
          <cell r="L107">
            <v>0</v>
          </cell>
          <cell r="M107" t="str">
            <v>-</v>
          </cell>
          <cell r="N107">
            <v>0</v>
          </cell>
          <cell r="O107">
            <v>0</v>
          </cell>
          <cell r="P107" t="str">
            <v>-</v>
          </cell>
          <cell r="Q107">
            <v>20</v>
          </cell>
          <cell r="R107">
            <v>136696</v>
          </cell>
          <cell r="S107">
            <v>0</v>
          </cell>
          <cell r="T107">
            <v>83352.69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 t="str">
            <v>ZENITHBANK</v>
          </cell>
          <cell r="C108" t="str">
            <v>19.10</v>
          </cell>
          <cell r="D108" t="str">
            <v>-</v>
          </cell>
          <cell r="E108" t="str">
            <v>19.10</v>
          </cell>
          <cell r="F108" t="str">
            <v>19.60</v>
          </cell>
          <cell r="G108" t="str">
            <v>18.90</v>
          </cell>
          <cell r="H108" t="str">
            <v>3.57</v>
          </cell>
          <cell r="I108" t="str">
            <v>19.00</v>
          </cell>
          <cell r="J108">
            <v>0</v>
          </cell>
          <cell r="K108" t="str">
            <v>19.00</v>
          </cell>
          <cell r="L108">
            <v>0</v>
          </cell>
          <cell r="M108" t="str">
            <v>-0.10</v>
          </cell>
          <cell r="N108">
            <v>0</v>
          </cell>
          <cell r="O108">
            <v>0</v>
          </cell>
          <cell r="P108" t="str">
            <v>-0.52</v>
          </cell>
          <cell r="Q108">
            <v>346</v>
          </cell>
          <cell r="R108">
            <v>17363357</v>
          </cell>
          <cell r="S108">
            <v>0</v>
          </cell>
          <cell r="T108">
            <v>329882150.25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 t="str">
            <v>Total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2707</v>
          </cell>
          <cell r="R109">
            <v>100373875</v>
          </cell>
          <cell r="S109">
            <v>0</v>
          </cell>
          <cell r="T109">
            <v>1459612583.73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str">
            <v xml:space="preserve">Page 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 t="str">
            <v>1</v>
          </cell>
          <cell r="X118">
            <v>0</v>
          </cell>
          <cell r="Y118" t="str">
            <v>of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10" sqref="C10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CCNN</v>
      </c>
      <c r="C3" s="13">
        <f>VLOOKUP(B3,'Daily Report'!$N:$AB,MATCH(C$2,'Daily Report'!$N$3:$AB$3,0),FALSE)</f>
        <v>4.6931407942238268E-2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SOVRENINS</v>
      </c>
      <c r="C4" s="17">
        <f>VLOOKUP(B4,'Daily Report'!$N:$AB,MATCH(C$2,'Daily Report'!$N$3:$AB$3,0),FALSE)</f>
        <v>4.5454545454545414E-2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UACN</v>
      </c>
      <c r="C5" s="17">
        <f>VLOOKUP(B5,'Daily Report'!$N:$AB,MATCH(C$2,'Daily Report'!$N$3:$AB$3,0),FALSE)</f>
        <v>3.4482758620689724E-2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ACCESS</v>
      </c>
      <c r="C6" s="17">
        <f>VLOOKUP(B6,'Daily Report'!$N:$AB,MATCH(C$2,'Daily Report'!$N$3:$AB$3,0),FALSE)</f>
        <v>1.5151515151515138E-2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UBA</v>
      </c>
      <c r="C7" s="17">
        <f>VLOOKUP(B7,'Daily Report'!$N:$AB,MATCH(C$2,'Daily Report'!$N$3:$AB$3,0),FALSE)</f>
        <v>8.5470085470087387E-3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FCMB</v>
      </c>
      <c r="C8" s="17">
        <f>VLOOKUP(B8,'Daily Report'!$N:$AB,MATCH(C$2,'Daily Report'!$N$3:$AB$3,0),FALSE)</f>
        <v>6.4102564102563875E-3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e">
        <f>_xlfn.IFNA(VLOOKUP(A9,'Daily Report'!$A:$AU,MATCH(C$2,'Daily Report'!$B$3:$XFD$3,0)-1,FALSE),VLOOKUP(A9+0.5,'Daily Report'!$A:$AU,MATCH(C$2,'Daily Report'!$B$3:$XFD$3,0)-1,FALSE))</f>
        <v>#N/A</v>
      </c>
      <c r="C9" s="17" t="e">
        <f>VLOOKUP(B9,'Daily Report'!$N:$AB,MATCH(C$2,'Daily Report'!$N$3:$AB$3,0),FALSE)</f>
        <v>#N/A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e">
        <f>_xlfn.IFNA(VLOOKUP(A10,'Daily Report'!$A:$AU,MATCH(C$2,'Daily Report'!$B$3:$XFD$3,0)-1,FALSE),VLOOKUP(A10+0.5,'Daily Report'!$A:$AU,MATCH(C$2,'Daily Report'!$B$3:$XFD$3,0)-1,FALSE))</f>
        <v>#N/A</v>
      </c>
      <c r="C10" s="17" t="e">
        <f>VLOOKUP(B10,'Daily Report'!$N:$AB,MATCH(C$2,'Daily Report'!$N$3:$AB$3,0),FALSE)</f>
        <v>#N/A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e">
        <f>_xlfn.IFNA(VLOOKUP(A11,'Daily Report'!$A:$AU,MATCH(C$2,'Daily Report'!$B$3:$XFD$3,0)-1,FALSE),VLOOKUP(A11+0.5,'Daily Report'!$A:$AU,MATCH(C$2,'Daily Report'!$B$3:$XFD$3,0)-1,FALSE))</f>
        <v>#N/A</v>
      </c>
      <c r="C11" s="17" t="e">
        <f>VLOOKUP(B11,'Daily Report'!$N:$AB,MATCH(C$2,'Daily Report'!$N$3:$AB$3,0),FALSE)</f>
        <v>#N/A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e">
        <f>_xlfn.IFNA(VLOOKUP(A12,'Daily Report'!$A:$AU,MATCH(C$2,'Daily Report'!$B$3:$XFD$3,0)-1,FALSE),VLOOKUP(A12+0.5,'Daily Report'!$A:$AU,MATCH(C$2,'Daily Report'!$B$3:$XFD$3,0)-1,FALSE))</f>
        <v>#N/A</v>
      </c>
      <c r="C12" s="20" t="e">
        <f>VLOOKUP(B12,'Daily Report'!$N:$AB,MATCH(C$2,'Daily Report'!$N$3:$AB$3,0),FALSE)</f>
        <v>#N/A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0.96011804755665109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0.14733157894736842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6.0597366971373976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0.14410169491525421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5.4174233788019315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2.1125832151070107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TOTAL</v>
      </c>
      <c r="K17" s="17">
        <f>VLOOKUP(J17,'Daily Report'!$N:$AB,MATCH(K$14,'Daily Report'!$N$3:$AB$3,0),FALSE)</f>
        <v>0.12138000000000002</v>
      </c>
      <c r="L17" s="18" t="str">
        <f>VLOOKUP($A5,'Daily Report'!L:$AU,MATCH(M$14,'Daily Report'!$M$3:$XFD$3,0)-12,FALSE)</f>
        <v>MBENEFIT</v>
      </c>
      <c r="M17" s="17">
        <f>VLOOKUP(L17,'Daily Report'!$N:$AB,MATCH(M$14,'Daily Report'!$N$3:$AB$3,0),FALSE)</f>
        <v>4.8769330987451038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UBA</v>
      </c>
      <c r="G18" s="24">
        <f>VLOOKUP(F18,'Daily Report'!$N:$AB,MATCH(G$14,'Daily Report'!$N$3:$AB$3,0),FALSE)</f>
        <v>2.3448116766141953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CUTIX</v>
      </c>
      <c r="K18" s="17">
        <f>VLOOKUP(J18,'Daily Report'!$N:$AB,MATCH(K$14,'Daily Report'!$N$3:$AB$3,0),FALSE)</f>
        <v>0.12120303030303034</v>
      </c>
      <c r="L18" s="18" t="str">
        <f>VLOOKUP($A6,'Daily Report'!L:$AU,MATCH(M$14,'Daily Report'!$M$3:$XFD$3,0)-12,FALSE)</f>
        <v>IKEJAHOTEL</v>
      </c>
      <c r="M18" s="17">
        <f>VLOOKUP(L18,'Daily Report'!$N:$AB,MATCH(M$14,'Daily Report'!$N$3:$AB$3,0),FALSE)</f>
        <v>4.775378714463991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FIDELITYBK</v>
      </c>
      <c r="G19" s="24">
        <f>VLOOKUP(F19,'Daily Report'!$N:$AB,MATCH(G$14,'Daily Report'!$N$3:$AB$3,0),FALSE)</f>
        <v>2.3627546121971372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DANGSUGAR</v>
      </c>
      <c r="K19" s="17">
        <f>VLOOKUP(J19,'Daily Report'!$N:$AB,MATCH(K$14,'Daily Report'!$N$3:$AB$3,0),FALSE)</f>
        <v>0.11838679245283018</v>
      </c>
      <c r="L19" s="18" t="str">
        <f>VLOOKUP($A7,'Daily Report'!L:$AU,MATCH(M$14,'Daily Report'!$M$3:$XFD$3,0)-12,FALSE)</f>
        <v>HONYFLOUR</v>
      </c>
      <c r="M19" s="17">
        <f>VLOOKUP(L19,'Daily Report'!$N:$AB,MATCH(M$14,'Daily Report'!$N$3:$AB$3,0),FALSE)</f>
        <v>4.7524990698745109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ACCESS</v>
      </c>
      <c r="G20" s="24">
        <f>VLOOKUP(F20,'Daily Report'!$N:$AB,MATCH(G$14,'Daily Report'!$N$3:$AB$3,0),FALSE)</f>
        <v>2.3866279467113656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ETERNA</v>
      </c>
      <c r="K20" s="17">
        <f>VLOOKUP(J20,'Daily Report'!$N:$AB,MATCH(K$14,'Daily Report'!$N$3:$AB$3,0),FALSE)</f>
        <v>0.10954520547945205</v>
      </c>
      <c r="L20" s="18" t="str">
        <f>VLOOKUP($A8,'Daily Report'!L:$AU,MATCH(M$14,'Daily Report'!$M$3:$XFD$3,0)-12,FALSE)</f>
        <v>CILEASING</v>
      </c>
      <c r="M20" s="17">
        <f>VLOOKUP(L20,'Daily Report'!$N:$AB,MATCH(M$14,'Daily Report'!$N$3:$AB$3,0),FALSE)</f>
        <v>4.6638829408474569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CILEASING</v>
      </c>
      <c r="G21" s="24">
        <f>VLOOKUP(F21,'Daily Report'!$N:$AB,MATCH(G$14,'Daily Report'!$N$3:$AB$3,0),FALSE)</f>
        <v>2.5269995137786045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UACN</v>
      </c>
      <c r="K21" s="17">
        <f>VLOOKUP(J21,'Daily Report'!$N:$AB,MATCH(K$14,'Daily Report'!$N$3:$AB$3,0),FALSE)</f>
        <v>0.10826666666666666</v>
      </c>
      <c r="L21" s="18" t="str">
        <f>VLOOKUP($A9,'Daily Report'!L:$AU,MATCH(M$14,'Daily Report'!$M$3:$XFD$3,0)-12,FALSE)</f>
        <v>UNIONDAC</v>
      </c>
      <c r="M21" s="17">
        <f>VLOOKUP(L21,'Daily Report'!$N:$AB,MATCH(M$14,'Daily Report'!$N$3:$AB$3,0),FALSE)</f>
        <v>4.278934177090191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ETERNA</v>
      </c>
      <c r="G22" s="24">
        <f>VLOOKUP(F22,'Daily Report'!$N:$AB,MATCH(G$14,'Daily Report'!$N$3:$AB$3,0),FALSE)</f>
        <v>2.5804003653820589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WAPCO</v>
      </c>
      <c r="K22" s="17">
        <f>VLOOKUP(J22,'Daily Report'!$N:$AB,MATCH(K$14,'Daily Report'!$N$3:$AB$3,0),FALSE)</f>
        <v>0.10673076923076923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3.891687247189525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PRESCO</v>
      </c>
      <c r="G23" s="24">
        <f>VLOOKUP(F23,'Daily Report'!$N:$AB,MATCH(G$14,'Daily Report'!$N$3:$AB$3,0),FALSE)</f>
        <v>2.9472677707027888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JBERGER</v>
      </c>
      <c r="K23" s="17">
        <f>VLOOKUP(J23,'Daily Report'!$N:$AB,MATCH(K$14,'Daily Report'!$N$3:$AB$3,0),FALSE)</f>
        <v>0.10076441102756893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3.4028921910134686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UNIONDAC</v>
      </c>
      <c r="G24" s="25">
        <f>VLOOKUP(F24,'Daily Report'!$N:$AB,MATCH(G$14,'Daily Report'!$N$3:$AB$3,0),FALSE)</f>
        <v>2.947953646110637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LEARNAFRCA</v>
      </c>
      <c r="K24" s="20">
        <f>VLOOKUP(J24,'Daily Report'!$N:$AB,MATCH(K$14,'Daily Report'!$N$3:$AB$3,0),FALSE)</f>
        <v>0.10002785714285714</v>
      </c>
      <c r="L24" s="21" t="str">
        <f>VLOOKUP($A12,'Daily Report'!L:$AU,MATCH(M$14,'Daily Report'!$M$3:$XFD$3,0)-12,FALSE)</f>
        <v>UBA</v>
      </c>
      <c r="M24" s="20">
        <f>VLOOKUP(L24,'Daily Report'!$N:$AB,MATCH(M$14,'Daily Report'!$N$3:$AB$3,0),FALSE)</f>
        <v>2.801251143993162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8" sqref="O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12/07/2019 14:39:36.036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58.5</v>
      </c>
      <c r="L5" s="28">
        <f>IFERROR(_xlfn.RANK.AVG(AA5,AA$5:AA$92,0),"")</f>
        <v>50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30.5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58.5</v>
      </c>
      <c r="L6" s="28">
        <f t="shared" ref="L6:L37" si="6">IFERROR(_xlfn.RANK.AVG(AA6,AA$5:AA$92,0),"")</f>
        <v>64</v>
      </c>
      <c r="M6" s="28"/>
      <c r="N6" s="33" t="s">
        <v>19</v>
      </c>
      <c r="O6" s="55" t="str">
        <f>IFERROR(VLOOKUP(N6,'[1]Valuation Sheet'!$B:$W,7,FALSE),"")</f>
        <v>0.48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-0.68386373826396274</v>
      </c>
      <c r="AB6" s="59">
        <f>IFERROR(VLOOKUP(N6,'[1]Valuation Sheet'!$B:$W,17,FALSE),"")</f>
        <v>-0.13677274765279268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30.5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46</v>
      </c>
      <c r="J7" s="28">
        <f t="shared" si="4"/>
        <v>33</v>
      </c>
      <c r="K7" s="28">
        <f t="shared" si="5"/>
        <v>33</v>
      </c>
      <c r="L7" s="28">
        <f t="shared" si="6"/>
        <v>54</v>
      </c>
      <c r="M7" s="28"/>
      <c r="N7" s="33" t="s">
        <v>20</v>
      </c>
      <c r="O7" s="55" t="str">
        <f>IFERROR(VLOOKUP(N7,'[1]Valuation Sheet'!$B:$W,7,FALSE),"")</f>
        <v>62.00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9.2572343727913093</v>
      </c>
      <c r="Y7" s="51">
        <f t="shared" si="8"/>
        <v>0.15972459173785744</v>
      </c>
      <c r="Z7" s="52">
        <f t="shared" si="0"/>
        <v>4.8419354838709676E-2</v>
      </c>
      <c r="AA7" s="58">
        <f>IFERROR(VLOOKUP(N7,'[1]Valuation Sheet'!$B:$W,21,FALSE),"")</f>
        <v>-0.12545006802868097</v>
      </c>
      <c r="AB7" s="59">
        <f>IFERROR(VLOOKUP(N7,'[1]Valuation Sheet'!$B:$W,17,FALSE),"")</f>
        <v>-2.509001360573615E-2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30.5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9</v>
      </c>
      <c r="J8" s="28">
        <f t="shared" si="4"/>
        <v>35</v>
      </c>
      <c r="K8" s="28">
        <f t="shared" si="5"/>
        <v>35</v>
      </c>
      <c r="L8" s="28">
        <f t="shared" si="6"/>
        <v>16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50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30.5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28</v>
      </c>
      <c r="J10" s="28">
        <f t="shared" si="4"/>
        <v>42</v>
      </c>
      <c r="K10" s="28">
        <f t="shared" si="5"/>
        <v>13</v>
      </c>
      <c r="L10" s="28">
        <f t="shared" si="6"/>
        <v>31</v>
      </c>
      <c r="M10" s="28"/>
      <c r="N10" s="33" t="s">
        <v>23</v>
      </c>
      <c r="O10" s="55" t="str">
        <f>IFERROR(VLOOKUP(N10,'[1]Valuation Sheet'!$B:$W,7,FALSE),"")</f>
        <v>2.66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5.5507496905042863</v>
      </c>
      <c r="Y10" s="51">
        <f t="shared" si="8"/>
        <v>0.13218728657735768</v>
      </c>
      <c r="Z10" s="52">
        <f t="shared" si="0"/>
        <v>9.3947368421052613E-2</v>
      </c>
      <c r="AA10" s="58">
        <f>IFERROR(VLOOKUP(N10,'[1]Valuation Sheet'!$B:$W,21,FALSE),"")</f>
        <v>0.88401806204598699</v>
      </c>
      <c r="AB10" s="59">
        <f>IFERROR(VLOOKUP(N10,'[1]Valuation Sheet'!$B:$W,17,FALSE),"")</f>
        <v>0.1768036124091974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50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4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6</v>
      </c>
      <c r="J12" s="28">
        <f t="shared" si="4"/>
        <v>8</v>
      </c>
      <c r="K12" s="28">
        <f t="shared" si="5"/>
        <v>24</v>
      </c>
      <c r="L12" s="28">
        <f t="shared" si="6"/>
        <v>12</v>
      </c>
      <c r="M12" s="28"/>
      <c r="N12" s="33" t="s">
        <v>25</v>
      </c>
      <c r="O12" s="55" t="str">
        <f>IFERROR(VLOOKUP(N12,'[1]Valuation Sheet'!$B:$W,7,FALSE),"")</f>
        <v>6.70</v>
      </c>
      <c r="P12" s="51">
        <f>IFERROR(VLOOKUP(N12,'[1]Price List'!$B:$Y,MATCH("CLOSE",'[1]Price List'!$6:$6,0)-1,FALSE)/VLOOKUP(N12,'[1]Price List'!$B:$D,MATCH("PCLOSE",'[1]Price List'!$6:$6,0)-1,FALSE)-1,"")</f>
        <v>1.5151515151515138E-2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2.3866279467113656</v>
      </c>
      <c r="Y12" s="51">
        <f t="shared" si="8"/>
        <v>0.41104008222438571</v>
      </c>
      <c r="Z12" s="52">
        <f t="shared" si="0"/>
        <v>7.2405970149253734E-2</v>
      </c>
      <c r="AA12" s="58">
        <f>IFERROR(VLOOKUP(N12,'[1]Valuation Sheet'!$B:$W,21,FALSE),"")</f>
        <v>2.716582336548484</v>
      </c>
      <c r="AB12" s="59">
        <f>IFERROR(VLOOKUP(N12,'[1]Valuation Sheet'!$B:$W,17,FALSE),"")</f>
        <v>0.54331646730969685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30.5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18</v>
      </c>
      <c r="J13" s="28">
        <f t="shared" si="4"/>
        <v>7</v>
      </c>
      <c r="K13" s="28">
        <f t="shared" si="5"/>
        <v>58.5</v>
      </c>
      <c r="L13" s="28">
        <f t="shared" si="6"/>
        <v>26</v>
      </c>
      <c r="M13" s="28"/>
      <c r="N13" s="33" t="s">
        <v>26</v>
      </c>
      <c r="O13" s="55" t="str">
        <f>IFERROR(VLOOKUP(N13,'[1]Valuation Sheet'!$B:$W,7,FALSE),"")</f>
        <v>9.95</v>
      </c>
      <c r="P13" s="51">
        <f>IFERROR(VLOOKUP(N13,'[1]Price List'!$B:$Y,MATCH("CLOSE",'[1]Price List'!$6:$6,0)-1,FALSE)/VLOOKUP(N13,'[1]Price List'!$B:$D,MATCH("PCLOSE",'[1]Price List'!$6:$6,0)-1,FALSE)-1,"")</f>
        <v>0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4.8776745444042806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1.366344264882124</v>
      </c>
      <c r="AB13" s="59">
        <f>IFERROR(VLOOKUP(N13,'[1]Valuation Sheet'!$B:$W,17,FALSE),"")</f>
        <v>0.27326885297642489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30.5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14</v>
      </c>
      <c r="J14" s="28">
        <f t="shared" si="4"/>
        <v>14</v>
      </c>
      <c r="K14" s="28">
        <f t="shared" si="5"/>
        <v>38</v>
      </c>
      <c r="L14" s="28">
        <f t="shared" si="6"/>
        <v>15</v>
      </c>
      <c r="M14" s="28"/>
      <c r="N14" s="33" t="s">
        <v>27</v>
      </c>
      <c r="O14" s="55" t="str">
        <f>IFERROR(VLOOKUP(N14,'[1]Valuation Sheet'!$B:$W,7,FALSE),"")</f>
        <v>6.00</v>
      </c>
      <c r="P14" s="51">
        <f>IFERROR(VLOOKUP(N14,'[1]Price List'!$B:$Y,MATCH("CLOSE",'[1]Price List'!$6:$6,0)-1,FALSE)/VLOOKUP(N14,'[1]Price List'!$B:$D,MATCH("PCLOSE",'[1]Price List'!$6:$6,0)-1,FALSE)-1,"")</f>
        <v>0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3.511290114725178</v>
      </c>
      <c r="Y14" s="51">
        <f t="shared" si="8"/>
        <v>0.29454482707619495</v>
      </c>
      <c r="Z14" s="52">
        <f t="shared" si="0"/>
        <v>4.1410000000000002E-2</v>
      </c>
      <c r="AA14" s="58">
        <f>IFERROR(VLOOKUP(N14,'[1]Valuation Sheet'!$B:$W,21,FALSE),"")</f>
        <v>2.0745513410815817</v>
      </c>
      <c r="AB14" s="59">
        <f>IFERROR(VLOOKUP(N14,'[1]Valuation Sheet'!$B:$W,17,FALSE),"")</f>
        <v>0.41491026821631638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6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27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1.57</v>
      </c>
      <c r="P15" s="51">
        <f>IFERROR(VLOOKUP(N15,'[1]Price List'!$B:$Y,MATCH("CLOSE",'[1]Price List'!$6:$6,0)-1,FALSE)/VLOOKUP(N15,'[1]Price List'!$B:$D,MATCH("PCLOSE",'[1]Price List'!$6:$6,0)-1,FALSE)-1,"")</f>
        <v>6.4102564102563875E-3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2.1125832151070107</v>
      </c>
      <c r="Y15" s="51">
        <f t="shared" si="8"/>
        <v>0.47258611111111187</v>
      </c>
      <c r="Z15" s="52">
        <f t="shared" si="0"/>
        <v>6.3716560509554127E-2</v>
      </c>
      <c r="AA15" s="58">
        <f>IFERROR(VLOOKUP(N15,'[1]Valuation Sheet'!$B:$W,21,FALSE),"")</f>
        <v>5.4174233788019315</v>
      </c>
      <c r="AB15" s="59">
        <f>IFERROR(VLOOKUP(N15,'[1]Valuation Sheet'!$B:$W,17,FALSE),"")</f>
        <v>1.0834846757603867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30.5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5</v>
      </c>
      <c r="J16" s="28">
        <f t="shared" si="4"/>
        <v>5</v>
      </c>
      <c r="K16" s="28">
        <f t="shared" si="5"/>
        <v>25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1.62</v>
      </c>
      <c r="P16" s="51">
        <f>IFERROR(VLOOKUP(N16,'[1]Price List'!$B:$Y,MATCH("CLOSE",'[1]Price List'!$6:$6,0)-1,FALSE)/VLOOKUP(N16,'[1]Price List'!$B:$D,MATCH("PCLOSE",'[1]Price List'!$6:$6,0)-1,FALSE)-1,"")</f>
        <v>0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2.3627546121971372</v>
      </c>
      <c r="Y16" s="51">
        <f t="shared" si="8"/>
        <v>0.51387687217856359</v>
      </c>
      <c r="Z16" s="52">
        <f t="shared" si="0"/>
        <v>6.8194444444444433E-2</v>
      </c>
      <c r="AA16" s="58">
        <f>IFERROR(VLOOKUP(N16,'[1]Valuation Sheet'!$B:$W,21,FALSE),"")</f>
        <v>3.891687247189525</v>
      </c>
      <c r="AB16" s="59">
        <f>IFERROR(VLOOKUP(N16,'[1]Valuation Sheet'!$B:$W,17,FALSE),"")</f>
        <v>0.77833744943790517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55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30</v>
      </c>
      <c r="J17" s="28">
        <f t="shared" si="4"/>
        <v>19</v>
      </c>
      <c r="K17" s="28">
        <f t="shared" si="5"/>
        <v>15</v>
      </c>
      <c r="L17" s="28">
        <f t="shared" si="6"/>
        <v>44</v>
      </c>
      <c r="M17" s="28"/>
      <c r="N17" s="33" t="s">
        <v>30</v>
      </c>
      <c r="O17" s="55" t="str">
        <f>IFERROR(VLOOKUP(N17,'[1]Valuation Sheet'!$B:$W,7,FALSE),"")</f>
        <v>29.90</v>
      </c>
      <c r="P17" s="51">
        <f>IFERROR(VLOOKUP(N17,'[1]Price List'!$B:$Y,MATCH("CLOSE",'[1]Price List'!$6:$6,0)-1,FALSE)/VLOOKUP(N17,'[1]Price List'!$B:$D,MATCH("PCLOSE",'[1]Price List'!$6:$6,0)-1,FALSE)-1,"")</f>
        <v>-3.3333333333334103E-3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5.5960114146622182</v>
      </c>
      <c r="Y17" s="51">
        <f t="shared" si="8"/>
        <v>0.2159675182454005</v>
      </c>
      <c r="Z17" s="52">
        <f t="shared" si="0"/>
        <v>9.1555183946488289E-2</v>
      </c>
      <c r="AA17" s="58">
        <f>IFERROR(VLOOKUP(N17,'[1]Valuation Sheet'!$B:$W,21,FALSE),"")</f>
        <v>0.29085282894427156</v>
      </c>
      <c r="AB17" s="59">
        <f>IFERROR(VLOOKUP(N17,'[1]Valuation Sheet'!$B:$W,17,FALSE),"")</f>
        <v>5.8170565788854267E-2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30.5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42</v>
      </c>
      <c r="J18" s="28">
        <f t="shared" si="4"/>
        <v>22</v>
      </c>
      <c r="K18" s="28">
        <f t="shared" si="5"/>
        <v>41</v>
      </c>
      <c r="L18" s="28">
        <f t="shared" si="6"/>
        <v>53</v>
      </c>
      <c r="M18" s="28"/>
      <c r="N18" s="33" t="s">
        <v>31</v>
      </c>
      <c r="O18" s="55" t="str">
        <f>IFERROR(VLOOKUP(N18,'[1]Valuation Sheet'!$B:$W,7,FALSE),"")</f>
        <v>40.00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8.1499018449238232</v>
      </c>
      <c r="Y18" s="51">
        <f t="shared" si="8"/>
        <v>0.19130345394736845</v>
      </c>
      <c r="Z18" s="52">
        <f t="shared" si="0"/>
        <v>3.7951250000000006E-2</v>
      </c>
      <c r="AA18" s="58">
        <f>IFERROR(VLOOKUP(N18,'[1]Valuation Sheet'!$B:$W,21,FALSE),"")</f>
        <v>-9.3933422844503456E-2</v>
      </c>
      <c r="AB18" s="59">
        <f>IFERROR(VLOOKUP(N18,'[1]Valuation Sheet'!$B:$W,17,FALSE),"")</f>
        <v>-1.8786684568900647E-2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61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31</v>
      </c>
      <c r="J19" s="28">
        <f t="shared" si="4"/>
        <v>41</v>
      </c>
      <c r="K19" s="28">
        <f t="shared" si="5"/>
        <v>50</v>
      </c>
      <c r="L19" s="28">
        <f t="shared" si="6"/>
        <v>30</v>
      </c>
      <c r="M19" s="28"/>
      <c r="N19" s="33" t="s">
        <v>32</v>
      </c>
      <c r="O19" s="55" t="str">
        <f>IFERROR(VLOOKUP(N19,'[1]Valuation Sheet'!$B:$W,7,FALSE),"")</f>
        <v>2.21</v>
      </c>
      <c r="P19" s="51">
        <f>IFERROR(VLOOKUP(N19,'[1]Price List'!$B:$Y,MATCH("CLOSE",'[1]Price List'!$6:$6,0)-1,FALSE)/VLOOKUP(N19,'[1]Price List'!$B:$D,MATCH("PCLOSE",'[1]Price List'!$6:$6,0)-1,FALSE)-1,"")</f>
        <v>-3.9130434782608692E-2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5.6897281997957379</v>
      </c>
      <c r="Y19" s="51">
        <f t="shared" si="8"/>
        <v>0.13682932404710799</v>
      </c>
      <c r="Z19" s="52">
        <f t="shared" si="0"/>
        <v>9.0135746606334836E-3</v>
      </c>
      <c r="AA19" s="58">
        <f>IFERROR(VLOOKUP(N19,'[1]Valuation Sheet'!$B:$W,21,FALSE),"")</f>
        <v>0.90864022430748825</v>
      </c>
      <c r="AB19" s="59">
        <f>IFERROR(VLOOKUP(N19,'[1]Valuation Sheet'!$B:$W,17,FALSE),"")</f>
        <v>0.18172804486149774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5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4</v>
      </c>
      <c r="J20" s="28">
        <f t="shared" si="4"/>
        <v>10</v>
      </c>
      <c r="K20" s="28">
        <f t="shared" si="5"/>
        <v>2</v>
      </c>
      <c r="L20" s="28">
        <f t="shared" si="6"/>
        <v>10</v>
      </c>
      <c r="M20" s="28"/>
      <c r="N20" s="33" t="s">
        <v>33</v>
      </c>
      <c r="O20" s="55" t="str">
        <f>IFERROR(VLOOKUP(N20,'[1]Valuation Sheet'!$B:$W,7,FALSE),"")</f>
        <v>5.90</v>
      </c>
      <c r="P20" s="51">
        <f>IFERROR(VLOOKUP(N20,'[1]Price List'!$B:$Y,MATCH("CLOSE",'[1]Price List'!$6:$6,0)-1,FALSE)/VLOOKUP(N20,'[1]Price List'!$B:$D,MATCH("PCLOSE",'[1]Price List'!$6:$6,0)-1,FALSE)-1,"")</f>
        <v>8.5470085470087387E-3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2.3448116766141953</v>
      </c>
      <c r="Y20" s="51">
        <f t="shared" si="8"/>
        <v>0.38629416678952277</v>
      </c>
      <c r="Z20" s="52">
        <f t="shared" si="0"/>
        <v>0.14410169491525421</v>
      </c>
      <c r="AA20" s="58">
        <f>IFERROR(VLOOKUP(N20,'[1]Valuation Sheet'!$B:$W,21,FALSE),"")</f>
        <v>2.801251143993162</v>
      </c>
      <c r="AB20" s="59">
        <f>IFERROR(VLOOKUP(N20,'[1]Valuation Sheet'!$B:$W,17,FALSE),"")</f>
        <v>0.5602502287986324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30.5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45</v>
      </c>
      <c r="J21" s="28">
        <f t="shared" si="4"/>
        <v>49</v>
      </c>
      <c r="K21" s="28">
        <f t="shared" si="5"/>
        <v>58.5</v>
      </c>
      <c r="L21" s="28">
        <f t="shared" si="6"/>
        <v>47</v>
      </c>
      <c r="M21" s="28"/>
      <c r="N21" s="33" t="s">
        <v>34</v>
      </c>
      <c r="O21" s="55" t="str">
        <f>IFERROR(VLOOKUP(N21,'[1]Valuation Sheet'!$B:$W,7,FALSE),"")</f>
        <v>7.50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9.1072469135865646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0.24119941550959023</v>
      </c>
      <c r="AB21" s="59">
        <f>IFERROR(VLOOKUP(N21,'[1]Valuation Sheet'!$B:$W,17,FALSE),"")</f>
        <v>4.8239883101917957E-2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30.5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38</v>
      </c>
      <c r="J22" s="28">
        <f t="shared" si="4"/>
        <v>39</v>
      </c>
      <c r="K22" s="28">
        <f t="shared" si="5"/>
        <v>58.5</v>
      </c>
      <c r="L22" s="28">
        <f t="shared" si="6"/>
        <v>28</v>
      </c>
      <c r="M22" s="28"/>
      <c r="N22" s="33" t="s">
        <v>35</v>
      </c>
      <c r="O22" s="55" t="str">
        <f>IFERROR(VLOOKUP(N22,'[1]Valuation Sheet'!$B:$W,7,FALSE),"")</f>
        <v>0.61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7.0746668775785135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1.1559210028885212</v>
      </c>
      <c r="AB22" s="59">
        <f>IFERROR(VLOOKUP(N22,'[1]Valuation Sheet'!$B:$W,17,FALSE),"")</f>
        <v>0.23118420057770428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57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12</v>
      </c>
      <c r="J23" s="28">
        <f t="shared" si="4"/>
        <v>13</v>
      </c>
      <c r="K23" s="28">
        <f t="shared" si="5"/>
        <v>1</v>
      </c>
      <c r="L23" s="28">
        <f t="shared" si="6"/>
        <v>25</v>
      </c>
      <c r="M23" s="28"/>
      <c r="N23" s="33" t="s">
        <v>36</v>
      </c>
      <c r="O23" s="55" t="str">
        <f>IFERROR(VLOOKUP(N23,'[1]Valuation Sheet'!$B:$W,7,FALSE),"")</f>
        <v>19.00</v>
      </c>
      <c r="P23" s="51">
        <f>IFERROR(VLOOKUP(N23,'[1]Price List'!$B:$Y,MATCH("CLOSE",'[1]Price List'!$6:$6,0)-1,FALSE)/VLOOKUP(N23,'[1]Price List'!$B:$D,MATCH("PCLOSE",'[1]Price List'!$6:$6,0)-1,FALSE)-1,"")</f>
        <v>-5.2356020942408987E-3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3.3669859282186478</v>
      </c>
      <c r="Y23" s="51">
        <f t="shared" si="8"/>
        <v>0.33478260869565218</v>
      </c>
      <c r="Z23" s="52">
        <f t="shared" si="0"/>
        <v>0.14733157894736842</v>
      </c>
      <c r="AA23" s="58">
        <f>IFERROR(VLOOKUP(N23,'[1]Valuation Sheet'!$B:$W,21,FALSE),"")</f>
        <v>1.4011209497932753</v>
      </c>
      <c r="AB23" s="59">
        <f>IFERROR(VLOOKUP(N23,'[1]Valuation Sheet'!$B:$W,17,FALSE),"")</f>
        <v>0.28022418995865506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50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 t="str">
        <f>IFERROR(_xlfn.RANK.AVG(P25,P$5:P$92,'Market Summary'!$Q$1),"")</f>
        <v/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 t="str">
        <f t="shared" si="5"/>
        <v/>
      </c>
      <c r="L25" s="28" t="str">
        <f t="shared" si="6"/>
        <v/>
      </c>
      <c r="M25" s="28"/>
      <c r="N25" s="33" t="s">
        <v>38</v>
      </c>
      <c r="O25" s="55" t="str">
        <f>IFERROR(VLOOKUP(N25,'[1]Valuation Sheet'!$B:$W,7,FALSE),"")</f>
        <v/>
      </c>
      <c r="P25" s="51" t="str">
        <f>IFERROR(VLOOKUP(N25,'[1]Price List'!$B:$Y,MATCH("CLOSE",'[1]Price List'!$6:$6,0)-1,FALSE)/VLOOKUP(N25,'[1]Price List'!$B:$D,MATCH("PCLOSE",'[1]Price List'!$6:$6,0)-1,FALSE)-1,"")</f>
        <v/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 t="str">
        <f t="shared" si="0"/>
        <v/>
      </c>
      <c r="AA25" s="58" t="str">
        <f>IFERROR(VLOOKUP(N25,'[1]Valuation Sheet'!$B:$W,21,FALSE),"")</f>
        <v/>
      </c>
      <c r="AB25" s="59" t="str">
        <f>IFERROR(VLOOKUP(N25,'[1]Valuation Sheet'!$B:$W,17,FALSE),"")</f>
        <v/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30.5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55</v>
      </c>
      <c r="J26" s="28">
        <f t="shared" si="4"/>
        <v>52</v>
      </c>
      <c r="K26" s="28">
        <f t="shared" si="5"/>
        <v>40</v>
      </c>
      <c r="L26" s="28">
        <f t="shared" si="6"/>
        <v>55</v>
      </c>
      <c r="M26" s="28"/>
      <c r="N26" s="33" t="s">
        <v>39</v>
      </c>
      <c r="O26" s="55" t="str">
        <f>IFERROR(VLOOKUP(N26,'[1]Valuation Sheet'!$B:$W,7,FALSE),"")</f>
        <v>47.50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18.948053654905067</v>
      </c>
      <c r="Y26" s="51">
        <f t="shared" si="8"/>
        <v>6.6682598769108412E-2</v>
      </c>
      <c r="Z26" s="52">
        <f t="shared" si="0"/>
        <v>3.8804210526315788E-2</v>
      </c>
      <c r="AA26" s="58">
        <f>IFERROR(VLOOKUP(N26,'[1]Valuation Sheet'!$B:$W,21,FALSE),"")</f>
        <v>-0.17198629644457286</v>
      </c>
      <c r="AB26" s="59">
        <f>IFERROR(VLOOKUP(N26,'[1]Valuation Sheet'!$B:$W,17,FALSE),"")</f>
        <v>-3.4397259288914683E-2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30.5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60</v>
      </c>
      <c r="J27" s="28">
        <f t="shared" si="4"/>
        <v>61</v>
      </c>
      <c r="K27" s="28">
        <f t="shared" si="5"/>
        <v>58.5</v>
      </c>
      <c r="L27" s="28">
        <f t="shared" si="6"/>
        <v>65</v>
      </c>
      <c r="M27" s="28"/>
      <c r="N27" s="33" t="s">
        <v>40</v>
      </c>
      <c r="O27" s="55" t="str">
        <f>IFERROR(VLOOKUP(N27,'[1]Valuation Sheet'!$B:$W,7,FALSE),"")</f>
        <v>17.00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52.983017479751368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-0.74414028179066594</v>
      </c>
      <c r="AB27" s="59">
        <f>IFERROR(VLOOKUP(N27,'[1]Valuation Sheet'!$B:$W,17,FALSE),"")</f>
        <v>-0.14882805635813323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63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49</v>
      </c>
      <c r="J28" s="28">
        <f t="shared" si="4"/>
        <v>59</v>
      </c>
      <c r="K28" s="28">
        <f t="shared" si="5"/>
        <v>36</v>
      </c>
      <c r="L28" s="28">
        <f t="shared" si="6"/>
        <v>56</v>
      </c>
      <c r="M28" s="28"/>
      <c r="N28" s="33" t="s">
        <v>41</v>
      </c>
      <c r="O28" s="55" t="str">
        <f>IFERROR(VLOOKUP(N28,'[1]Valuation Sheet'!$B:$W,7,FALSE),"")</f>
        <v>58.00</v>
      </c>
      <c r="P28" s="51">
        <f>IFERROR(VLOOKUP(N28,'[1]Price List'!$B:$Y,MATCH("CLOSE",'[1]Price List'!$6:$6,0)-1,FALSE)/VLOOKUP(N28,'[1]Price List'!$B:$D,MATCH("PCLOSE",'[1]Price List'!$6:$6,0)-1,FALSE)-1,"")</f>
        <v>-4.9180327868852514E-2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10.877079101682883</v>
      </c>
      <c r="Y28" s="51">
        <f t="shared" si="8"/>
        <v>1.7882426470588221E-2</v>
      </c>
      <c r="Z28" s="52">
        <f t="shared" si="0"/>
        <v>4.4575862068965515E-2</v>
      </c>
      <c r="AA28" s="58">
        <f>IFERROR(VLOOKUP(N28,'[1]Valuation Sheet'!$B:$W,21,FALSE),"")</f>
        <v>-0.28773919690452299</v>
      </c>
      <c r="AB28" s="59">
        <f>IFERROR(VLOOKUP(N28,'[1]Valuation Sheet'!$B:$W,17,FALSE),"")</f>
        <v>-5.7547839380904575E-2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50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1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61</v>
      </c>
      <c r="J30" s="28">
        <f t="shared" si="4"/>
        <v>57</v>
      </c>
      <c r="K30" s="28">
        <f t="shared" si="5"/>
        <v>16</v>
      </c>
      <c r="L30" s="28">
        <f t="shared" si="6"/>
        <v>45</v>
      </c>
      <c r="M30" s="28"/>
      <c r="N30" s="33" t="s">
        <v>43</v>
      </c>
      <c r="O30" s="55" t="str">
        <f>IFERROR(VLOOKUP(N30,'[1]Valuation Sheet'!$B:$W,7,FALSE),"")</f>
        <v>14.50</v>
      </c>
      <c r="P30" s="51">
        <f>IFERROR(VLOOKUP(N30,'[1]Price List'!$B:$Y,MATCH("CLOSE",'[1]Price List'!$6:$6,0)-1,FALSE)/VLOOKUP(N30,'[1]Price List'!$B:$D,MATCH("PCLOSE",'[1]Price List'!$6:$6,0)-1,FALSE)-1,"")</f>
        <v>4.6931407942238268E-2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59.686002130994012</v>
      </c>
      <c r="Y30" s="51">
        <f t="shared" si="8"/>
        <v>3.6347792998477929E-2</v>
      </c>
      <c r="Z30" s="52">
        <f t="shared" si="0"/>
        <v>8.6206896551724144E-2</v>
      </c>
      <c r="AA30" s="58">
        <f>IFERROR(VLOOKUP(N30,'[1]Valuation Sheet'!$B:$W,21,FALSE),"")</f>
        <v>0.25648338727372466</v>
      </c>
      <c r="AB30" s="59">
        <f>IFERROR(VLOOKUP(N30,'[1]Valuation Sheet'!$B:$W,17,FALSE),"")</f>
        <v>5.1296677454744977E-2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30.5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50</v>
      </c>
      <c r="J31" s="28">
        <f t="shared" si="4"/>
        <v>43</v>
      </c>
      <c r="K31" s="28">
        <f t="shared" si="5"/>
        <v>14</v>
      </c>
      <c r="L31" s="28">
        <f t="shared" si="6"/>
        <v>60</v>
      </c>
      <c r="M31" s="28"/>
      <c r="N31" s="33" t="s">
        <v>44</v>
      </c>
      <c r="O31" s="55" t="str">
        <f>IFERROR(VLOOKUP(N31,'[1]Valuation Sheet'!$B:$W,7,FALSE),"")</f>
        <v>173.00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11.207909301926959</v>
      </c>
      <c r="Y31" s="51">
        <f t="shared" si="8"/>
        <v>0.13195571331981068</v>
      </c>
      <c r="Z31" s="52">
        <f t="shared" si="0"/>
        <v>9.2506647398843928E-2</v>
      </c>
      <c r="AA31" s="58">
        <f>IFERROR(VLOOKUP(N31,'[1]Valuation Sheet'!$B:$W,21,FALSE),"")</f>
        <v>-0.33428952804511436</v>
      </c>
      <c r="AB31" s="59">
        <f>IFERROR(VLOOKUP(N31,'[1]Valuation Sheet'!$B:$W,17,FALSE),"")</f>
        <v>-6.6857905609022827E-2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56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54</v>
      </c>
      <c r="J32" s="28" t="str">
        <f t="shared" si="4"/>
        <v/>
      </c>
      <c r="K32" s="28">
        <f t="shared" si="5"/>
        <v>8</v>
      </c>
      <c r="L32" s="28">
        <f t="shared" si="6"/>
        <v>57</v>
      </c>
      <c r="M32" s="28"/>
      <c r="N32" s="33" t="s">
        <v>45</v>
      </c>
      <c r="O32" s="55" t="str">
        <f>IFERROR(VLOOKUP(N32,'[1]Valuation Sheet'!$B:$W,7,FALSE),"")</f>
        <v>13.65</v>
      </c>
      <c r="P32" s="51">
        <f>IFERROR(VLOOKUP(N32,'[1]Price List'!$B:$Y,MATCH("CLOSE",'[1]Price List'!$6:$6,0)-1,FALSE)/VLOOKUP(N32,'[1]Price List'!$B:$D,MATCH("PCLOSE",'[1]Price List'!$6:$6,0)-1,FALSE)-1,"")</f>
        <v>-3.6496350364962904E-3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16.666748101819902</v>
      </c>
      <c r="Y32" s="51" t="str">
        <f t="shared" si="8"/>
        <v/>
      </c>
      <c r="Z32" s="52">
        <f t="shared" si="0"/>
        <v>0.10673076923076923</v>
      </c>
      <c r="AA32" s="58">
        <f>IFERROR(VLOOKUP(N32,'[1]Valuation Sheet'!$B:$W,21,FALSE),"")</f>
        <v>-0.29508499613348405</v>
      </c>
      <c r="AB32" s="59">
        <f>IFERROR(VLOOKUP(N32,'[1]Valuation Sheet'!$B:$W,17,FALSE),"")</f>
        <v>-5.9016999226696787E-2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50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30.5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37</v>
      </c>
      <c r="J34" s="28">
        <f t="shared" si="4"/>
        <v>28</v>
      </c>
      <c r="K34" s="28">
        <f t="shared" si="5"/>
        <v>23</v>
      </c>
      <c r="L34" s="28">
        <f t="shared" si="6"/>
        <v>34</v>
      </c>
      <c r="M34" s="28"/>
      <c r="N34" s="33" t="s">
        <v>47</v>
      </c>
      <c r="O34" s="55" t="str">
        <f>IFERROR(VLOOKUP(N34,'[1]Valuation Sheet'!$B:$W,7,FALSE),"")</f>
        <v>7.00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6.5745482885661461</v>
      </c>
      <c r="Y34" s="51">
        <f t="shared" si="8"/>
        <v>0.17553807344021954</v>
      </c>
      <c r="Z34" s="52">
        <f t="shared" si="0"/>
        <v>7.6017857142857137E-2</v>
      </c>
      <c r="AA34" s="58">
        <f>IFERROR(VLOOKUP(N34,'[1]Valuation Sheet'!$B:$W,21,FALSE),"")</f>
        <v>0.71741524708967619</v>
      </c>
      <c r="AB34" s="59">
        <f>IFERROR(VLOOKUP(N34,'[1]Valuation Sheet'!$B:$W,17,FALSE),"")</f>
        <v>0.14348304941793555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30.5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43</v>
      </c>
      <c r="J35" s="28">
        <f t="shared" si="4"/>
        <v>47</v>
      </c>
      <c r="K35" s="28">
        <f t="shared" si="5"/>
        <v>19</v>
      </c>
      <c r="L35" s="28">
        <f t="shared" si="6"/>
        <v>58</v>
      </c>
      <c r="M35" s="28"/>
      <c r="N35" s="33" t="s">
        <v>48</v>
      </c>
      <c r="O35" s="55" t="str">
        <f>IFERROR(VLOOKUP(N35,'[1]Valuation Sheet'!$B:$W,7,FALSE),"")</f>
        <v>27.50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8.6142290075528933</v>
      </c>
      <c r="Y35" s="51">
        <f t="shared" si="8"/>
        <v>0.11713379509379505</v>
      </c>
      <c r="Z35" s="52">
        <f t="shared" si="0"/>
        <v>7.9967999999999997E-2</v>
      </c>
      <c r="AA35" s="58">
        <f>IFERROR(VLOOKUP(N35,'[1]Valuation Sheet'!$B:$W,21,FALSE),"")</f>
        <v>-0.30443373305366905</v>
      </c>
      <c r="AB35" s="59">
        <f>IFERROR(VLOOKUP(N35,'[1]Valuation Sheet'!$B:$W,17,FALSE),"")</f>
        <v>-6.0886746610733788E-2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50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59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34</v>
      </c>
      <c r="J37" s="28">
        <f t="shared" si="4"/>
        <v>48</v>
      </c>
      <c r="K37" s="28">
        <f t="shared" si="5"/>
        <v>22</v>
      </c>
      <c r="L37" s="28">
        <f t="shared" si="6"/>
        <v>42</v>
      </c>
      <c r="M37" s="28"/>
      <c r="N37" s="33" t="s">
        <v>50</v>
      </c>
      <c r="O37" s="55" t="str">
        <f>IFERROR(VLOOKUP(N37,'[1]Valuation Sheet'!$B:$W,7,FALSE),"")</f>
        <v>5.20</v>
      </c>
      <c r="P37" s="51">
        <f>IFERROR(VLOOKUP(N37,'[1]Price List'!$B:$Y,MATCH("CLOSE",'[1]Price List'!$6:$6,0)-1,FALSE)/VLOOKUP(N37,'[1]Price List'!$B:$D,MATCH("PCLOSE",'[1]Price List'!$6:$6,0)-1,FALSE)-1,"")</f>
        <v>-3.703703703703709E-2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6.1113869473175386</v>
      </c>
      <c r="Y37" s="51">
        <f t="shared" si="8"/>
        <v>0.11166306834245752</v>
      </c>
      <c r="Z37" s="52">
        <f t="shared" ref="Z37:Z68" si="9">IFERROR(AC37/O37,"")</f>
        <v>7.689423076923077E-2</v>
      </c>
      <c r="AA37" s="58">
        <f>IFERROR(VLOOKUP(N37,'[1]Valuation Sheet'!$B:$W,21,FALSE),"")</f>
        <v>0.37059763649864053</v>
      </c>
      <c r="AB37" s="59">
        <f>IFERROR(VLOOKUP(N37,'[1]Valuation Sheet'!$B:$W,17,FALSE),"")</f>
        <v>7.411952729972815E-2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50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60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21</v>
      </c>
      <c r="J39" s="28">
        <f t="shared" si="10"/>
        <v>50</v>
      </c>
      <c r="K39" s="28">
        <f t="shared" si="11"/>
        <v>45</v>
      </c>
      <c r="L39" s="28">
        <f t="shared" si="12"/>
        <v>27</v>
      </c>
      <c r="M39" s="28"/>
      <c r="N39" s="33" t="s">
        <v>52</v>
      </c>
      <c r="O39" s="55" t="str">
        <f>IFERROR(VLOOKUP(N39,'[1]Valuation Sheet'!$B:$W,7,FALSE),"")</f>
        <v>6.20</v>
      </c>
      <c r="P39" s="51">
        <f>IFERROR(VLOOKUP(N39,'[1]Price List'!$B:$Y,MATCH("CLOSE",'[1]Price List'!$6:$6,0)-1,FALSE)/VLOOKUP(N39,'[1]Price List'!$B:$D,MATCH("PCLOSE",'[1]Price List'!$6:$6,0)-1,FALSE)-1,"")</f>
        <v>-3.8759689922480578E-2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5.1011148920271046</v>
      </c>
      <c r="Y39" s="51">
        <f t="shared" si="8"/>
        <v>8.0903442485306773E-2</v>
      </c>
      <c r="Z39" s="52">
        <f t="shared" si="9"/>
        <v>2.4217741935483872E-2</v>
      </c>
      <c r="AA39" s="58">
        <f>IFERROR(VLOOKUP(N39,'[1]Valuation Sheet'!$B:$W,21,FALSE),"")</f>
        <v>1.2080463582674343</v>
      </c>
      <c r="AB39" s="59">
        <f>IFERROR(VLOOKUP(N39,'[1]Valuation Sheet'!$B:$W,17,FALSE),"")</f>
        <v>0.24160927165348678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30.5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25</v>
      </c>
      <c r="J40" s="28">
        <f t="shared" si="10"/>
        <v>4</v>
      </c>
      <c r="K40" s="28">
        <f t="shared" si="11"/>
        <v>44</v>
      </c>
      <c r="L40" s="28">
        <f t="shared" si="12"/>
        <v>20</v>
      </c>
      <c r="M40" s="28"/>
      <c r="N40" s="33" t="s">
        <v>53</v>
      </c>
      <c r="O40" s="55" t="str">
        <f>IFERROR(VLOOKUP(N40,'[1]Valuation Sheet'!$B:$W,7,FALSE),"")</f>
        <v>1.02</v>
      </c>
      <c r="P40" s="51">
        <f>IFERROR(VLOOKUP(N40,'[1]Price List'!$B:$Y,MATCH("CLOSE",'[1]Price List'!$6:$6,0)-1,FALSE)/VLOOKUP(N40,'[1]Price List'!$B:$D,MATCH("PCLOSE",'[1]Price List'!$6:$6,0)-1,FALSE)-1,"")</f>
        <v>0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5.2401272431886943</v>
      </c>
      <c r="Y40" s="51">
        <f t="shared" si="8"/>
        <v>0.53412755874927198</v>
      </c>
      <c r="Z40" s="52">
        <f t="shared" si="9"/>
        <v>2.9399999999999999E-2</v>
      </c>
      <c r="AA40" s="58">
        <f>IFERROR(VLOOKUP(N40,'[1]Valuation Sheet'!$B:$W,21,FALSE),"")</f>
        <v>1.6903698805698197</v>
      </c>
      <c r="AB40" s="59">
        <f>IFERROR(VLOOKUP(N40,'[1]Valuation Sheet'!$B:$W,17,FALSE),"")</f>
        <v>0.33807397611396395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3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11</v>
      </c>
      <c r="J41" s="28" t="str">
        <f t="shared" si="10"/>
        <v/>
      </c>
      <c r="K41" s="28">
        <f t="shared" si="11"/>
        <v>7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6.00</v>
      </c>
      <c r="P41" s="51">
        <f>IFERROR(VLOOKUP(N41,'[1]Price List'!$B:$Y,MATCH("CLOSE",'[1]Price List'!$6:$6,0)-1,FALSE)/VLOOKUP(N41,'[1]Price List'!$B:$D,MATCH("PCLOSE",'[1]Price List'!$6:$6,0)-1,FALSE)-1,"")</f>
        <v>3.4482758620689724E-2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3.3624748637871811</v>
      </c>
      <c r="Y41" s="51" t="str">
        <f t="shared" si="8"/>
        <v/>
      </c>
      <c r="Z41" s="52">
        <f t="shared" si="9"/>
        <v>0.10826666666666666</v>
      </c>
      <c r="AA41" s="58">
        <f>IFERROR(VLOOKUP(N41,'[1]Valuation Sheet'!$B:$W,21,FALSE),"")</f>
        <v>3.4028921910134686</v>
      </c>
      <c r="AB41" s="59">
        <f>IFERROR(VLOOKUP(N41,'[1]Valuation Sheet'!$B:$W,17,FALSE),"")</f>
        <v>0.68057843820269359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30.5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58</v>
      </c>
      <c r="J42" s="28">
        <f t="shared" si="10"/>
        <v>53</v>
      </c>
      <c r="K42" s="28">
        <f t="shared" si="11"/>
        <v>48</v>
      </c>
      <c r="L42" s="28">
        <f t="shared" si="12"/>
        <v>62</v>
      </c>
      <c r="M42" s="28"/>
      <c r="N42" s="33" t="s">
        <v>55</v>
      </c>
      <c r="O42" s="55" t="str">
        <f>IFERROR(VLOOKUP(N42,'[1]Valuation Sheet'!$B:$W,7,FALSE),"")</f>
        <v>33.00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34.780427492627609</v>
      </c>
      <c r="Y42" s="51">
        <f t="shared" si="8"/>
        <v>4.963126086956518E-2</v>
      </c>
      <c r="Z42" s="52">
        <f t="shared" si="9"/>
        <v>1.5166666666666665E-2</v>
      </c>
      <c r="AA42" s="58">
        <f>IFERROR(VLOOKUP(N42,'[1]Valuation Sheet'!$B:$W,21,FALSE),"")</f>
        <v>-0.55854498187489032</v>
      </c>
      <c r="AB42" s="59">
        <f>IFERROR(VLOOKUP(N42,'[1]Valuation Sheet'!$B:$W,17,FALSE),"")</f>
        <v>-0.11170899637497811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50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30.5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32</v>
      </c>
      <c r="J44" s="28">
        <f t="shared" si="10"/>
        <v>17</v>
      </c>
      <c r="K44" s="28">
        <f t="shared" si="11"/>
        <v>9</v>
      </c>
      <c r="L44" s="28">
        <f t="shared" si="12"/>
        <v>32</v>
      </c>
      <c r="M44" s="28"/>
      <c r="N44" s="33" t="s">
        <v>57</v>
      </c>
      <c r="O44" s="55" t="str">
        <f>IFERROR(VLOOKUP(N44,'[1]Valuation Sheet'!$B:$W,7,FALSE),"")</f>
        <v>19.95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5.6967626226221748</v>
      </c>
      <c r="Y44" s="51">
        <f t="shared" si="8"/>
        <v>0.25681039562289582</v>
      </c>
      <c r="Z44" s="52">
        <f t="shared" si="9"/>
        <v>0.10076441102756893</v>
      </c>
      <c r="AA44" s="58">
        <f>IFERROR(VLOOKUP(N44,'[1]Valuation Sheet'!$B:$W,21,FALSE),"")</f>
        <v>0.77880738412768635</v>
      </c>
      <c r="AB44" s="59">
        <f>IFERROR(VLOOKUP(N44,'[1]Valuation Sheet'!$B:$W,17,FALSE),"")</f>
        <v>0.15576147682553731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50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30.5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41</v>
      </c>
      <c r="J46" s="28">
        <f t="shared" si="10"/>
        <v>29</v>
      </c>
      <c r="K46" s="28">
        <f t="shared" si="11"/>
        <v>4</v>
      </c>
      <c r="L46" s="28">
        <f t="shared" si="12"/>
        <v>51</v>
      </c>
      <c r="M46" s="28"/>
      <c r="N46" s="33" t="s">
        <v>59</v>
      </c>
      <c r="O46" s="55" t="str">
        <f>IFERROR(VLOOKUP(N46,'[1]Valuation Sheet'!$B:$W,7,FALSE),"")</f>
        <v>1.65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8.0469669776175454</v>
      </c>
      <c r="Y46" s="51">
        <f t="shared" si="8"/>
        <v>0.1678977272727272</v>
      </c>
      <c r="Z46" s="52">
        <f t="shared" si="9"/>
        <v>0.12120303030303034</v>
      </c>
      <c r="AA46" s="58">
        <f>IFERROR(VLOOKUP(N46,'[1]Valuation Sheet'!$B:$W,21,FALSE),"")</f>
        <v>-1.1112734267466395E-2</v>
      </c>
      <c r="AB46" s="59">
        <f>IFERROR(VLOOKUP(N46,'[1]Valuation Sheet'!$B:$W,17,FALSE),"")</f>
        <v>-2.2225468534933235E-3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50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30.5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57</v>
      </c>
      <c r="J48" s="28">
        <f t="shared" si="10"/>
        <v>56</v>
      </c>
      <c r="K48" s="28">
        <f t="shared" si="11"/>
        <v>46</v>
      </c>
      <c r="L48" s="28">
        <f t="shared" si="12"/>
        <v>61</v>
      </c>
      <c r="M48" s="28"/>
      <c r="N48" s="33" t="s">
        <v>61</v>
      </c>
      <c r="O48" s="55" t="str">
        <f>IFERROR(VLOOKUP(N48,'[1]Valuation Sheet'!$B:$W,7,FALSE),"")</f>
        <v>11.95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31.287363047409674</v>
      </c>
      <c r="Y48" s="51">
        <f t="shared" si="8"/>
        <v>4.0538071315996793E-2</v>
      </c>
      <c r="Z48" s="52">
        <f t="shared" si="9"/>
        <v>1.9054393305439333E-2</v>
      </c>
      <c r="AA48" s="58">
        <f>IFERROR(VLOOKUP(N48,'[1]Valuation Sheet'!$B:$W,21,FALSE),"")</f>
        <v>-0.44717785616534123</v>
      </c>
      <c r="AB48" s="59">
        <f>IFERROR(VLOOKUP(N48,'[1]Valuation Sheet'!$B:$W,17,FALSE),"")</f>
        <v>-8.9435571233068223E-2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30.5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62</v>
      </c>
      <c r="J49" s="28" t="str">
        <f t="shared" si="10"/>
        <v/>
      </c>
      <c r="K49" s="28">
        <f t="shared" si="11"/>
        <v>49</v>
      </c>
      <c r="L49" s="28">
        <f t="shared" si="12"/>
        <v>66</v>
      </c>
      <c r="M49" s="28"/>
      <c r="N49" s="33" t="s">
        <v>62</v>
      </c>
      <c r="O49" s="55" t="str">
        <f>IFERROR(VLOOKUP(N49,'[1]Valuation Sheet'!$B:$W,7,FALSE),"")</f>
        <v>17.40</v>
      </c>
      <c r="P49" s="51">
        <f>IFERROR(VLOOKUP(N49,'[1]Price List'!$B:$Y,MATCH("CLOSE",'[1]Price List'!$6:$6,0)-1,FALSE)/VLOOKUP(N49,'[1]Price List'!$B:$D,MATCH("PCLOSE",'[1]Price List'!$6:$6,0)-1,FALSE)-1,"")</f>
        <v>0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708.38558937842242</v>
      </c>
      <c r="Y49" s="51" t="str">
        <f t="shared" si="8"/>
        <v/>
      </c>
      <c r="Z49" s="52">
        <f t="shared" si="9"/>
        <v>1.1674137931034483E-2</v>
      </c>
      <c r="AA49" s="58">
        <f>IFERROR(VLOOKUP(N49,'[1]Valuation Sheet'!$B:$W,21,FALSE),"")</f>
        <v>-0.74830348051779005</v>
      </c>
      <c r="AB49" s="59">
        <f>IFERROR(VLOOKUP(N49,'[1]Valuation Sheet'!$B:$W,17,FALSE),"")</f>
        <v>-0.14966069610355803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30.5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24</v>
      </c>
      <c r="J50" s="28">
        <f t="shared" si="10"/>
        <v>32</v>
      </c>
      <c r="K50" s="28">
        <f t="shared" si="11"/>
        <v>5</v>
      </c>
      <c r="L50" s="28">
        <f t="shared" si="12"/>
        <v>37</v>
      </c>
      <c r="M50" s="28"/>
      <c r="N50" s="33" t="s">
        <v>63</v>
      </c>
      <c r="O50" s="55" t="str">
        <f>IFERROR(VLOOKUP(N50,'[1]Valuation Sheet'!$B:$W,7,FALSE),"")</f>
        <v>10.60</v>
      </c>
      <c r="P50" s="51">
        <f>IFERROR(VLOOKUP(N50,'[1]Price List'!$B:$Y,MATCH("CLOSE",'[1]Price List'!$6:$6,0)-1,FALSE)/VLOOKUP(N50,'[1]Price List'!$B:$D,MATCH("PCLOSE",'[1]Price List'!$6:$6,0)-1,FALSE)-1,"")</f>
        <v>0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5.2127087281909947</v>
      </c>
      <c r="Y50" s="51">
        <f t="shared" si="8"/>
        <v>0.16278865185185198</v>
      </c>
      <c r="Z50" s="52">
        <f t="shared" si="9"/>
        <v>0.11838679245283018</v>
      </c>
      <c r="AA50" s="58">
        <f>IFERROR(VLOOKUP(N50,'[1]Valuation Sheet'!$B:$W,21,FALSE),"")</f>
        <v>0.51741945257711297</v>
      </c>
      <c r="AB50" s="59">
        <f>IFERROR(VLOOKUP(N50,'[1]Valuation Sheet'!$B:$W,17,FALSE),"")</f>
        <v>0.10348389051542251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30.5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26</v>
      </c>
      <c r="J51" s="28">
        <f t="shared" si="10"/>
        <v>26</v>
      </c>
      <c r="K51" s="28">
        <f t="shared" si="11"/>
        <v>28</v>
      </c>
      <c r="L51" s="28">
        <f t="shared" si="12"/>
        <v>24</v>
      </c>
      <c r="M51" s="28"/>
      <c r="N51" s="33" t="s">
        <v>64</v>
      </c>
      <c r="O51" s="55" t="str">
        <f>IFERROR(VLOOKUP(N51,'[1]Valuation Sheet'!$B:$W,7,FALSE),"")</f>
        <v>16.20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5.4516048425109309</v>
      </c>
      <c r="Y51" s="51">
        <f t="shared" si="8"/>
        <v>0.18340541231126661</v>
      </c>
      <c r="Z51" s="52">
        <f t="shared" si="9"/>
        <v>6.1762962962962957E-2</v>
      </c>
      <c r="AA51" s="58">
        <f>IFERROR(VLOOKUP(N51,'[1]Valuation Sheet'!$B:$W,21,FALSE),"")</f>
        <v>1.4460566645884358</v>
      </c>
      <c r="AB51" s="59">
        <f>IFERROR(VLOOKUP(N51,'[1]Valuation Sheet'!$B:$W,17,FALSE),"")</f>
        <v>0.28921133291768708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30.5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19</v>
      </c>
      <c r="J52" s="28">
        <f t="shared" si="10"/>
        <v>58</v>
      </c>
      <c r="K52" s="28">
        <f t="shared" si="11"/>
        <v>30</v>
      </c>
      <c r="L52" s="28">
        <f t="shared" si="12"/>
        <v>5</v>
      </c>
      <c r="M52" s="28"/>
      <c r="N52" s="33" t="s">
        <v>65</v>
      </c>
      <c r="O52" s="55" t="str">
        <f>IFERROR(VLOOKUP(N52,'[1]Valuation Sheet'!$B:$W,7,FALSE),"")</f>
        <v>1.00</v>
      </c>
      <c r="P52" s="51">
        <f>IFERROR(VLOOKUP(N52,'[1]Price List'!$B:$Y,MATCH("CLOSE",'[1]Price List'!$6:$6,0)-1,FALSE)/VLOOKUP(N52,'[1]Price List'!$B:$D,MATCH("PCLOSE",'[1]Price List'!$6:$6,0)-1,FALSE)-1,"")</f>
        <v>0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4.9207055149216163</v>
      </c>
      <c r="Y52" s="51">
        <f t="shared" si="8"/>
        <v>2.5045537340619307E-2</v>
      </c>
      <c r="Z52" s="52">
        <f t="shared" si="9"/>
        <v>6.0015999999999993E-2</v>
      </c>
      <c r="AA52" s="58">
        <f>IFERROR(VLOOKUP(N52,'[1]Valuation Sheet'!$B:$W,21,FALSE),"")</f>
        <v>4.7524990698745109</v>
      </c>
      <c r="AB52" s="59">
        <f>IFERROR(VLOOKUP(N52,'[1]Valuation Sheet'!$B:$W,17,FALSE),"")</f>
        <v>0.95049981397490235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30.5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48</v>
      </c>
      <c r="J53" s="28">
        <f t="shared" si="10"/>
        <v>46</v>
      </c>
      <c r="K53" s="28">
        <f t="shared" si="11"/>
        <v>26</v>
      </c>
      <c r="L53" s="28">
        <f t="shared" si="12"/>
        <v>59</v>
      </c>
      <c r="M53" s="28"/>
      <c r="N53" s="33" t="s">
        <v>66</v>
      </c>
      <c r="O53" s="55" t="str">
        <f>IFERROR(VLOOKUP(N53,'[1]Valuation Sheet'!$B:$W,7,FALSE),"")</f>
        <v>15.50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10.35807968527901</v>
      </c>
      <c r="Y53" s="51">
        <f t="shared" si="8"/>
        <v>0.12355603074772883</v>
      </c>
      <c r="Z53" s="52">
        <f t="shared" si="9"/>
        <v>6.4477419354838708E-2</v>
      </c>
      <c r="AA53" s="58">
        <f>IFERROR(VLOOKUP(N53,'[1]Valuation Sheet'!$B:$W,21,FALSE),"")</f>
        <v>-0.32328305541332092</v>
      </c>
      <c r="AB53" s="59">
        <f>IFERROR(VLOOKUP(N53,'[1]Valuation Sheet'!$B:$W,17,FALSE),"")</f>
        <v>-6.4656611082664184E-2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62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56</v>
      </c>
      <c r="J54" s="28">
        <f t="shared" si="10"/>
        <v>55</v>
      </c>
      <c r="K54" s="28">
        <f t="shared" si="11"/>
        <v>34</v>
      </c>
      <c r="L54" s="28">
        <f t="shared" si="12"/>
        <v>67</v>
      </c>
      <c r="M54" s="28"/>
      <c r="N54" s="33" t="s">
        <v>67</v>
      </c>
      <c r="O54" s="55" t="str">
        <f>IFERROR(VLOOKUP(N54,'[1]Valuation Sheet'!$B:$W,7,FALSE),"")</f>
        <v>1,225.00</v>
      </c>
      <c r="P54" s="51">
        <f>IFERROR(VLOOKUP(N54,'[1]Price List'!$B:$Y,MATCH("CLOSE",'[1]Price List'!$6:$6,0)-1,FALSE)/VLOOKUP(N54,'[1]Price List'!$B:$D,MATCH("PCLOSE",'[1]Price List'!$6:$6,0)-1,FALSE)-1,"")</f>
        <v>-4.296875E-2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29.659795268282689</v>
      </c>
      <c r="Y54" s="51">
        <f t="shared" si="8"/>
        <v>4.3061784331559508E-2</v>
      </c>
      <c r="Z54" s="52">
        <f t="shared" si="9"/>
        <v>4.7813714285714286E-2</v>
      </c>
      <c r="AA54" s="58">
        <f>IFERROR(VLOOKUP(N54,'[1]Valuation Sheet'!$B:$W,21,FALSE),"")</f>
        <v>-0.78798049722298413</v>
      </c>
      <c r="AB54" s="59">
        <f>IFERROR(VLOOKUP(N54,'[1]Valuation Sheet'!$B:$W,17,FALSE),"")</f>
        <v>-0.15759609944459696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50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59</v>
      </c>
      <c r="J56" s="28" t="str">
        <f t="shared" si="10"/>
        <v/>
      </c>
      <c r="K56" s="28">
        <f t="shared" si="11"/>
        <v>58.5</v>
      </c>
      <c r="L56" s="28">
        <f t="shared" si="12"/>
        <v>39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30.5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33</v>
      </c>
      <c r="J57" s="28">
        <f t="shared" si="10"/>
        <v>54</v>
      </c>
      <c r="K57" s="28">
        <f t="shared" si="11"/>
        <v>29</v>
      </c>
      <c r="L57" s="28">
        <f t="shared" si="12"/>
        <v>40</v>
      </c>
      <c r="M57" s="28"/>
      <c r="N57" s="33" t="s">
        <v>70</v>
      </c>
      <c r="O57" s="55" t="str">
        <f>IFERROR(VLOOKUP(N57,'[1]Valuation Sheet'!$B:$W,7,FALSE),"")</f>
        <v>8.30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5.7723345967120547</v>
      </c>
      <c r="Y57" s="51">
        <f t="shared" si="8"/>
        <v>4.7116733601070881E-2</v>
      </c>
      <c r="Z57" s="52">
        <f t="shared" si="9"/>
        <v>6.0240963855421679E-2</v>
      </c>
      <c r="AA57" s="58">
        <f>IFERROR(VLOOKUP(N57,'[1]Valuation Sheet'!$B:$W,21,FALSE),"")</f>
        <v>0.44168598685193228</v>
      </c>
      <c r="AB57" s="59">
        <f>IFERROR(VLOOKUP(N57,'[1]Valuation Sheet'!$B:$W,17,FALSE),"")</f>
        <v>8.8337197370386367E-2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30.5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52</v>
      </c>
      <c r="J58" s="28">
        <f t="shared" si="10"/>
        <v>38</v>
      </c>
      <c r="K58" s="28">
        <f t="shared" si="11"/>
        <v>18</v>
      </c>
      <c r="L58" s="28">
        <f t="shared" si="12"/>
        <v>41</v>
      </c>
      <c r="M58" s="28"/>
      <c r="N58" s="33" t="s">
        <v>71</v>
      </c>
      <c r="O58" s="55" t="str">
        <f>IFERROR(VLOOKUP(N58,'[1]Valuation Sheet'!$B:$W,7,FALSE),"")</f>
        <v>2.40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12.894036828831135</v>
      </c>
      <c r="Y58" s="51">
        <f t="shared" si="8"/>
        <v>0.14569982993197331</v>
      </c>
      <c r="Z58" s="52">
        <f t="shared" si="9"/>
        <v>8.3299999999999999E-2</v>
      </c>
      <c r="AA58" s="58">
        <f>IFERROR(VLOOKUP(N58,'[1]Valuation Sheet'!$B:$W,21,FALSE),"")</f>
        <v>0.41824355960804338</v>
      </c>
      <c r="AB58" s="59">
        <f>IFERROR(VLOOKUP(N58,'[1]Valuation Sheet'!$B:$W,17,FALSE),"")</f>
        <v>8.364871192160872E-2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30.5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58.5</v>
      </c>
      <c r="L59" s="28">
        <f t="shared" si="12"/>
        <v>63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30.5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10</v>
      </c>
      <c r="J60" s="28" t="str">
        <f t="shared" si="10"/>
        <v/>
      </c>
      <c r="K60" s="28">
        <f t="shared" si="11"/>
        <v>58.5</v>
      </c>
      <c r="L60" s="28">
        <f t="shared" si="12"/>
        <v>7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50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65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13</v>
      </c>
      <c r="J62" s="28">
        <f t="shared" si="10"/>
        <v>12</v>
      </c>
      <c r="K62" s="28">
        <f t="shared" si="11"/>
        <v>58.5</v>
      </c>
      <c r="L62" s="28">
        <f t="shared" si="12"/>
        <v>4</v>
      </c>
      <c r="M62" s="28"/>
      <c r="N62" s="33" t="s">
        <v>75</v>
      </c>
      <c r="O62" s="55" t="str">
        <f>IFERROR(VLOOKUP(N62,'[1]Valuation Sheet'!$B:$W,7,FALSE),"")</f>
        <v>1.37</v>
      </c>
      <c r="P62" s="51">
        <f>IFERROR(VLOOKUP(N62,'[1]Price List'!$B:$Y,MATCH("CLOSE",'[1]Price List'!$6:$6,0)-1,FALSE)/VLOOKUP(N62,'[1]Price List'!$B:$D,MATCH("PCLOSE",'[1]Price List'!$6:$6,0)-1,FALSE)-1,"")</f>
        <v>-8.6666666666666559E-2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3.4784583656887107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4.775378714463991</v>
      </c>
      <c r="AB62" s="59">
        <f>IFERROR(VLOOKUP(N62,'[1]Valuation Sheet'!$B:$W,17,FALSE),"")</f>
        <v>0.95507574289279829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50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30.5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39</v>
      </c>
      <c r="J64" s="28">
        <f t="shared" si="10"/>
        <v>23</v>
      </c>
      <c r="K64" s="28">
        <f t="shared" si="11"/>
        <v>39</v>
      </c>
      <c r="L64" s="28">
        <f t="shared" si="12"/>
        <v>35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30.5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40</v>
      </c>
      <c r="J65" s="28">
        <f t="shared" si="10"/>
        <v>36</v>
      </c>
      <c r="K65" s="28">
        <f t="shared" si="11"/>
        <v>47</v>
      </c>
      <c r="L65" s="28">
        <f t="shared" si="12"/>
        <v>46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64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53</v>
      </c>
      <c r="J66" s="28">
        <f t="shared" si="10"/>
        <v>45</v>
      </c>
      <c r="K66" s="28">
        <f t="shared" si="11"/>
        <v>31</v>
      </c>
      <c r="L66" s="28">
        <f t="shared" si="12"/>
        <v>52</v>
      </c>
      <c r="M66" s="28"/>
      <c r="N66" s="33" t="s">
        <v>79</v>
      </c>
      <c r="O66" s="55" t="str">
        <f>IFERROR(VLOOKUP(N66,'[1]Valuation Sheet'!$B:$W,7,FALSE),"")</f>
        <v>3.54</v>
      </c>
      <c r="P66" s="51">
        <f>IFERROR(VLOOKUP(N66,'[1]Price List'!$B:$Y,MATCH("CLOSE",'[1]Price List'!$6:$6,0)-1,FALSE)/VLOOKUP(N66,'[1]Price List'!$B:$D,MATCH("PCLOSE",'[1]Price List'!$6:$6,0)-1,FALSE)-1,"")</f>
        <v>-5.3475935828876997E-2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14.645332050059453</v>
      </c>
      <c r="Y66" s="51">
        <f t="shared" si="8"/>
        <v>0.13014551351351314</v>
      </c>
      <c r="Z66" s="52">
        <f t="shared" si="9"/>
        <v>5.8877118644067798E-2</v>
      </c>
      <c r="AA66" s="58">
        <f>IFERROR(VLOOKUP(N66,'[1]Valuation Sheet'!$B:$W,21,FALSE),"")</f>
        <v>-7.0704189659311467E-2</v>
      </c>
      <c r="AB66" s="59">
        <f>IFERROR(VLOOKUP(N66,'[1]Valuation Sheet'!$B:$W,17,FALSE),"")</f>
        <v>-1.414083793186216E-2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50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58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21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0.65</v>
      </c>
      <c r="P68" s="51">
        <f>IFERROR(VLOOKUP(N68,'[1]Price List'!$B:$Y,MATCH("CLOSE",'[1]Price List'!$6:$6,0)-1,FALSE)/VLOOKUP(N68,'[1]Price List'!$B:$D,MATCH("PCLOSE",'[1]Price List'!$6:$6,0)-1,FALSE)-1,"")</f>
        <v>-1.5151515151515138E-2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0.96011804755665109</v>
      </c>
      <c r="Y68" s="51">
        <f t="shared" si="8"/>
        <v>0.73350742447516559</v>
      </c>
      <c r="Z68" s="52">
        <f t="shared" si="9"/>
        <v>7.6961538461538442E-2</v>
      </c>
      <c r="AA68" s="58">
        <f>IFERROR(VLOOKUP(N68,'[1]Valuation Sheet'!$B:$W,21,FALSE),"")</f>
        <v>6.0597366971373976</v>
      </c>
      <c r="AB68" s="59">
        <f>IFERROR(VLOOKUP(N68,'[1]Valuation Sheet'!$B:$W,17,FALSE),"")</f>
        <v>1.2119473394274793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 t="str">
        <f>IFERROR(_xlfn.RANK.AVG(P69,P$5:P$92,'Market Summary'!$Q$1),"")</f>
        <v/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 t="str">
        <f t="shared" si="3"/>
        <v/>
      </c>
      <c r="J69" s="28">
        <f t="shared" si="10"/>
        <v>15</v>
      </c>
      <c r="K69" s="28" t="str">
        <f t="shared" si="11"/>
        <v/>
      </c>
      <c r="L69" s="28" t="str">
        <f t="shared" si="12"/>
        <v/>
      </c>
      <c r="M69" s="28"/>
      <c r="N69" s="33" t="s">
        <v>82</v>
      </c>
      <c r="O69" s="55" t="str">
        <f>IFERROR(VLOOKUP(N69,'[1]Valuation Sheet'!$B:$W,7,FALSE),"")</f>
        <v/>
      </c>
      <c r="P69" s="51" t="str">
        <f>IFERROR(VLOOKUP(N69,'[1]Price List'!$B:$Y,MATCH("CLOSE",'[1]Price List'!$6:$6,0)-1,FALSE)/VLOOKUP(N69,'[1]Price List'!$B:$D,MATCH("PCLOSE",'[1]Price List'!$6:$6,0)-1,FALSE)-1,"")</f>
        <v/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 t="str">
        <f>IFERROR(IF(VLOOKUP(N69,'[1]Valuation Sheet'!$B:$W,9,FALSE)&lt;0,"",VLOOKUP(N69,'[1]Valuation Sheet'!$B:$W,9,FALSE)),"")</f>
        <v/>
      </c>
      <c r="Y69" s="51">
        <f t="shared" si="8"/>
        <v>0.29011893281902879</v>
      </c>
      <c r="Z69" s="52" t="str">
        <f t="shared" ref="Z69:Z92" si="13">IFERROR(AC69/O69,"")</f>
        <v/>
      </c>
      <c r="AA69" s="58" t="str">
        <f>IFERROR(VLOOKUP(N69,'[1]Valuation Sheet'!$B:$W,21,FALSE),"")</f>
        <v/>
      </c>
      <c r="AB69" s="59" t="str">
        <f>IFERROR(VLOOKUP(N69,'[1]Valuation Sheet'!$B:$W,17,FALSE),"")</f>
        <v/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 t="str">
        <f>IFERROR(_xlfn.RANK.AVG(P70,P$5:P$92,'Market Summary'!$Q$1),"")</f>
        <v/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 t="str">
        <f t="shared" ref="I70:I92" si="16">IFERROR(_xlfn.RANK.AVG(X70,X$5:X$92,1),"")</f>
        <v/>
      </c>
      <c r="J70" s="28">
        <f t="shared" ref="J70:J92" si="17">IFERROR(_xlfn.RANK.AVG(Y70,Y$5:Y$92,0),"")</f>
        <v>44</v>
      </c>
      <c r="K70" s="28" t="str">
        <f t="shared" ref="K70:K92" si="18">IFERROR(_xlfn.RANK.AVG(Z70,$Z$5:$Z$92,0),"")</f>
        <v/>
      </c>
      <c r="L70" s="28" t="str">
        <f t="shared" ref="L70:L92" si="19">IFERROR(_xlfn.RANK.AVG(AA70,AA$5:AA$92,0),"")</f>
        <v/>
      </c>
      <c r="M70" s="28"/>
      <c r="N70" s="33" t="s">
        <v>83</v>
      </c>
      <c r="O70" s="55" t="str">
        <f>IFERROR(VLOOKUP(N70,'[1]Valuation Sheet'!$B:$W,7,FALSE),"")</f>
        <v/>
      </c>
      <c r="P70" s="51" t="str">
        <f>IFERROR(VLOOKUP(N70,'[1]Price List'!$B:$Y,MATCH("CLOSE",'[1]Price List'!$6:$6,0)-1,FALSE)/VLOOKUP(N70,'[1]Price List'!$B:$D,MATCH("PCLOSE",'[1]Price List'!$6:$6,0)-1,FALSE)-1,"")</f>
        <v/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 t="str">
        <f>IFERROR(IF(VLOOKUP(N70,'[1]Valuation Sheet'!$B:$W,9,FALSE)&lt;0,"",VLOOKUP(N70,'[1]Valuation Sheet'!$B:$W,9,FALSE)),"")</f>
        <v/>
      </c>
      <c r="Y70" s="51">
        <f t="shared" ref="Y70:Y92" si="21">IFERROR(1/V70,"")</f>
        <v>0.13042751113310194</v>
      </c>
      <c r="Z70" s="52" t="str">
        <f t="shared" si="13"/>
        <v/>
      </c>
      <c r="AA70" s="58" t="str">
        <f>IFERROR(VLOOKUP(N70,'[1]Valuation Sheet'!$B:$W,21,FALSE),"")</f>
        <v/>
      </c>
      <c r="AB70" s="59" t="str">
        <f>IFERROR(VLOOKUP(N70,'[1]Valuation Sheet'!$B:$W,17,FALSE),"")</f>
        <v/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30.5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22</v>
      </c>
      <c r="J71" s="28" t="str">
        <f t="shared" si="17"/>
        <v/>
      </c>
      <c r="K71" s="28">
        <f t="shared" si="18"/>
        <v>20</v>
      </c>
      <c r="L71" s="28">
        <f t="shared" si="19"/>
        <v>17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0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30.5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44</v>
      </c>
      <c r="J72" s="28">
        <f t="shared" si="17"/>
        <v>40</v>
      </c>
      <c r="K72" s="28">
        <f t="shared" si="18"/>
        <v>43</v>
      </c>
      <c r="L72" s="28">
        <f t="shared" si="19"/>
        <v>23</v>
      </c>
      <c r="M72" s="28"/>
      <c r="N72" s="33" t="s">
        <v>85</v>
      </c>
      <c r="O72" s="55" t="str">
        <f>IFERROR(VLOOKUP(N72,'[1]Valuation Sheet'!$B:$W,7,FALSE),1.65)</f>
        <v>1.80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9.0909679135620607</v>
      </c>
      <c r="Y72" s="51">
        <f t="shared" si="21"/>
        <v>0.14327746031746033</v>
      </c>
      <c r="Z72" s="52">
        <f t="shared" si="13"/>
        <v>3.3366666666666669E-2</v>
      </c>
      <c r="AA72" s="58">
        <f>IFERROR(VLOOKUP(N72,'[1]Valuation Sheet'!$B:$W,21,FALSE),"")</f>
        <v>1.5015865735276548</v>
      </c>
      <c r="AB72" s="59">
        <f>IFERROR(VLOOKUP(N72,'[1]Valuation Sheet'!$B:$W,17,FALSE),"")</f>
        <v>0.30031731470553091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30.5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12</v>
      </c>
      <c r="L73" s="28">
        <f t="shared" si="19"/>
        <v>3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0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30.5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36</v>
      </c>
      <c r="J74" s="28">
        <f t="shared" si="17"/>
        <v>25</v>
      </c>
      <c r="K74" s="28">
        <f t="shared" si="18"/>
        <v>37</v>
      </c>
      <c r="L74" s="28">
        <f t="shared" si="19"/>
        <v>43</v>
      </c>
      <c r="M74" s="28"/>
      <c r="N74" s="33" t="s">
        <v>87</v>
      </c>
      <c r="O74" s="55" t="str">
        <f>IFERROR(VLOOKUP(N74,'[1]Valuation Sheet'!$B:$W,7,FALSE),"")</f>
        <v>2.27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6.3248702492069278</v>
      </c>
      <c r="Y74" s="51">
        <f t="shared" si="21"/>
        <v>0.18545163170163168</v>
      </c>
      <c r="Z74" s="52">
        <f t="shared" si="13"/>
        <v>4.235022026431718E-2</v>
      </c>
      <c r="AA74" s="58">
        <f>IFERROR(VLOOKUP(N74,'[1]Valuation Sheet'!$B:$W,21,FALSE),"")</f>
        <v>0.34439160142074621</v>
      </c>
      <c r="AB74" s="59">
        <f>IFERROR(VLOOKUP(N74,'[1]Valuation Sheet'!$B:$W,17,FALSE),"")</f>
        <v>6.8878320284149197E-2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30.5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51</v>
      </c>
      <c r="J75" s="28">
        <f t="shared" si="17"/>
        <v>30</v>
      </c>
      <c r="K75" s="28">
        <f t="shared" si="18"/>
        <v>58.5</v>
      </c>
      <c r="L75" s="28">
        <f t="shared" si="19"/>
        <v>48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 t="str">
        <f>IFERROR(_xlfn.RANK.AVG(P76,P$5:P$92,'Market Summary'!$Q$1),"")</f>
        <v/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 t="str">
        <f t="shared" si="16"/>
        <v/>
      </c>
      <c r="J76" s="28">
        <f t="shared" si="17"/>
        <v>20</v>
      </c>
      <c r="K76" s="28" t="str">
        <f t="shared" si="18"/>
        <v/>
      </c>
      <c r="L76" s="28" t="str">
        <f t="shared" si="19"/>
        <v/>
      </c>
      <c r="M76" s="28"/>
      <c r="N76" s="33" t="s">
        <v>89</v>
      </c>
      <c r="O76" s="55" t="str">
        <f>IFERROR(VLOOKUP(N76,'[1]Valuation Sheet'!$B:$W,7,FALSE),"")</f>
        <v/>
      </c>
      <c r="P76" s="51" t="str">
        <f>IFERROR(VLOOKUP(N76,'[1]Price List'!$B:$Y,MATCH("CLOSE",'[1]Price List'!$6:$6,0)-1,FALSE)/VLOOKUP(N76,'[1]Price List'!$B:$D,MATCH("PCLOSE",'[1]Price List'!$6:$6,0)-1,FALSE)-1,"")</f>
        <v/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 t="str">
        <f>IFERROR(IF(VLOOKUP(N76,'[1]Valuation Sheet'!$B:$W,9,FALSE)&lt;0,"",VLOOKUP(N76,'[1]Valuation Sheet'!$B:$W,9,FALSE)),"")</f>
        <v/>
      </c>
      <c r="Y76" s="51">
        <f t="shared" si="21"/>
        <v>0.20491154422788579</v>
      </c>
      <c r="Z76" s="52" t="str">
        <f t="shared" si="13"/>
        <v/>
      </c>
      <c r="AA76" s="58" t="str">
        <f>IFERROR(VLOOKUP(N76,'[1]Valuation Sheet'!$B:$W,21,FALSE),"")</f>
        <v/>
      </c>
      <c r="AB76" s="59" t="str">
        <f>IFERROR(VLOOKUP(N76,'[1]Valuation Sheet'!$B:$W,17,FALSE),"")</f>
        <v/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2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20</v>
      </c>
      <c r="J77" s="28">
        <f t="shared" si="17"/>
        <v>24</v>
      </c>
      <c r="K77" s="28">
        <f t="shared" si="18"/>
        <v>58.5</v>
      </c>
      <c r="L77" s="28">
        <f t="shared" si="19"/>
        <v>22</v>
      </c>
      <c r="M77" s="28"/>
      <c r="N77" s="33" t="s">
        <v>90</v>
      </c>
      <c r="O77" s="55" t="str">
        <f>IFERROR(VLOOKUP(N77,'[1]Valuation Sheet'!$B:$W,7,FALSE),"")</f>
        <v>0.23</v>
      </c>
      <c r="P77" s="51">
        <f>IFERROR(VLOOKUP(N77,'[1]Price List'!$B:$Y,MATCH("CLOSE",'[1]Price List'!$6:$6,0)-1,FALSE)/VLOOKUP(N77,'[1]Price List'!$B:$D,MATCH("PCLOSE",'[1]Price List'!$6:$6,0)-1,FALSE)-1,"")</f>
        <v>4.5454545454545414E-2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5.0987107331823864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1.5782315521589791</v>
      </c>
      <c r="AB77" s="59">
        <f>IFERROR(VLOOKUP(N77,'[1]Valuation Sheet'!$B:$W,17,FALSE),"")</f>
        <v>0.31564631043179592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30.5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23</v>
      </c>
      <c r="J78" s="28">
        <f t="shared" si="17"/>
        <v>51</v>
      </c>
      <c r="K78" s="28">
        <f t="shared" si="18"/>
        <v>58.5</v>
      </c>
      <c r="L78" s="28">
        <f t="shared" si="19"/>
        <v>21</v>
      </c>
      <c r="M78" s="28"/>
      <c r="N78" s="33" t="s">
        <v>91</v>
      </c>
      <c r="O78" s="55" t="str">
        <f>IFERROR(VLOOKUP(N78,'[1]Valuation Sheet'!$B:$W,7,FALSE),"")</f>
        <v>0.40</v>
      </c>
      <c r="P78" s="51">
        <f>IFERROR(VLOOKUP(N78,'[1]Price List'!$B:$Y,MATCH("CLOSE",'[1]Price List'!$6:$6,0)-1,FALSE)/VLOOKUP(N78,'[1]Price List'!$B:$D,MATCH("PCLOSE",'[1]Price List'!$6:$6,0)-1,FALSE)-1,"")</f>
        <v>0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5.1613135646374158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1.610691078551187</v>
      </c>
      <c r="AB78" s="59">
        <f>IFERROR(VLOOKUP(N78,'[1]Valuation Sheet'!$B:$W,17,FALSE),"")</f>
        <v>0.32213821571023749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50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30.5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29</v>
      </c>
      <c r="J80" s="28">
        <f t="shared" si="17"/>
        <v>37</v>
      </c>
      <c r="K80" s="28">
        <f t="shared" si="18"/>
        <v>11</v>
      </c>
      <c r="L80" s="28">
        <f t="shared" si="19"/>
        <v>33</v>
      </c>
      <c r="M80" s="28"/>
      <c r="N80" s="33" t="s">
        <v>93</v>
      </c>
      <c r="O80" s="55" t="str">
        <f>IFERROR(VLOOKUP(N80,'[1]Valuation Sheet'!$B:$W,7,FALSE),"")</f>
        <v>20.00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5.5703093507217076</v>
      </c>
      <c r="Y80" s="51">
        <f t="shared" si="21"/>
        <v>0.15062320223851275</v>
      </c>
      <c r="Z80" s="52">
        <f t="shared" si="13"/>
        <v>0.1</v>
      </c>
      <c r="AA80" s="58">
        <f>IFERROR(VLOOKUP(N80,'[1]Valuation Sheet'!$B:$W,21,FALSE),"")</f>
        <v>0.77102056909825611</v>
      </c>
      <c r="AB80" s="59">
        <f>IFERROR(VLOOKUP(N80,'[1]Valuation Sheet'!$B:$W,17,FALSE),"")</f>
        <v>0.15420411381965127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30.5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8</v>
      </c>
      <c r="J81" s="28">
        <f t="shared" si="17"/>
        <v>18</v>
      </c>
      <c r="K81" s="28">
        <f t="shared" si="18"/>
        <v>6</v>
      </c>
      <c r="L81" s="28">
        <f t="shared" si="19"/>
        <v>11</v>
      </c>
      <c r="M81" s="28"/>
      <c r="N81" s="33" t="s">
        <v>94</v>
      </c>
      <c r="O81" s="55" t="str">
        <f>IFERROR(VLOOKUP(N81,'[1]Valuation Sheet'!$B:$W,7,FALSE),"")</f>
        <v>3.65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2.5804003653820589</v>
      </c>
      <c r="Y81" s="51">
        <f t="shared" si="21"/>
        <v>0.23168679678530338</v>
      </c>
      <c r="Z81" s="52">
        <f t="shared" si="13"/>
        <v>0.10954520547945205</v>
      </c>
      <c r="AA81" s="58">
        <f>IFERROR(VLOOKUP(N81,'[1]Valuation Sheet'!$B:$W,21,FALSE),"")</f>
        <v>2.7562043008716768</v>
      </c>
      <c r="AB81" s="59">
        <f>IFERROR(VLOOKUP(N81,'[1]Valuation Sheet'!$B:$W,17,FALSE),"")</f>
        <v>0.55124086017433527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30.5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16</v>
      </c>
      <c r="J82" s="28">
        <f t="shared" si="17"/>
        <v>60</v>
      </c>
      <c r="K82" s="28">
        <f t="shared" si="18"/>
        <v>58.5</v>
      </c>
      <c r="L82" s="28">
        <f t="shared" si="19"/>
        <v>18</v>
      </c>
      <c r="M82" s="28"/>
      <c r="N82" s="33" t="s">
        <v>95</v>
      </c>
      <c r="O82" s="55" t="str">
        <f>IFERROR(VLOOKUP(N82,'[1]Valuation Sheet'!$B:$W,7,FALSE),"")</f>
        <v>20.70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3.9632988835828651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1.8442901130458997</v>
      </c>
      <c r="AB82" s="59">
        <f>IFERROR(VLOOKUP(N82,'[1]Valuation Sheet'!$B:$W,17,FALSE),"")</f>
        <v>0.36885802260917999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30.5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35</v>
      </c>
      <c r="J83" s="28">
        <f t="shared" si="17"/>
        <v>31</v>
      </c>
      <c r="K83" s="28">
        <f t="shared" si="18"/>
        <v>32</v>
      </c>
      <c r="L83" s="28">
        <f t="shared" si="19"/>
        <v>49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30.5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27</v>
      </c>
      <c r="J84" s="28" t="str">
        <f t="shared" si="17"/>
        <v/>
      </c>
      <c r="K84" s="28" t="str">
        <f t="shared" si="18"/>
        <v/>
      </c>
      <c r="L84" s="28">
        <f t="shared" si="19"/>
        <v>13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30.5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58.5</v>
      </c>
      <c r="L85" s="28">
        <f t="shared" si="19"/>
        <v>19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0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30.5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47</v>
      </c>
      <c r="J86" s="28">
        <f t="shared" si="17"/>
        <v>34</v>
      </c>
      <c r="K86" s="28">
        <f t="shared" si="18"/>
        <v>42</v>
      </c>
      <c r="L86" s="28">
        <f t="shared" si="19"/>
        <v>36</v>
      </c>
      <c r="M86" s="28"/>
      <c r="N86" s="33" t="s">
        <v>99</v>
      </c>
      <c r="O86" s="55" t="str">
        <f>IFERROR(VLOOKUP(N86,'[1]Valuation Sheet'!$B:$W,7,FALSE),"")</f>
        <v>530.00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9.5762852729889314</v>
      </c>
      <c r="Y86" s="51">
        <f t="shared" si="21"/>
        <v>0.15884867899304372</v>
      </c>
      <c r="Z86" s="52">
        <f t="shared" si="13"/>
        <v>3.4141509433962262E-2</v>
      </c>
      <c r="AA86" s="58">
        <f>IFERROR(VLOOKUP(N86,'[1]Valuation Sheet'!$B:$W,21,FALSE),"")</f>
        <v>0.57795684280647053</v>
      </c>
      <c r="AB86" s="59">
        <f>IFERROR(VLOOKUP(N86,'[1]Valuation Sheet'!$B:$W,17,FALSE),"")</f>
        <v>0.11559136856129415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30.5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17</v>
      </c>
      <c r="J87" s="28">
        <f t="shared" si="17"/>
        <v>27</v>
      </c>
      <c r="K87" s="28">
        <f t="shared" si="18"/>
        <v>3</v>
      </c>
      <c r="L87" s="28">
        <f t="shared" si="19"/>
        <v>38</v>
      </c>
      <c r="M87" s="28"/>
      <c r="N87" s="33" t="s">
        <v>100</v>
      </c>
      <c r="O87" s="55" t="str">
        <f>IFERROR(VLOOKUP(N87,'[1]Valuation Sheet'!$B:$W,7,FALSE),"")</f>
        <v>140.00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4.6485750063915701</v>
      </c>
      <c r="Y87" s="51">
        <f t="shared" si="21"/>
        <v>0.18050418414367975</v>
      </c>
      <c r="Z87" s="52">
        <f t="shared" si="13"/>
        <v>0.12138000000000002</v>
      </c>
      <c r="AA87" s="58">
        <f>IFERROR(VLOOKUP(N87,'[1]Valuation Sheet'!$B:$W,21,FALSE),"")</f>
        <v>0.5087665829111967</v>
      </c>
      <c r="AB87" s="59">
        <f>IFERROR(VLOOKUP(N87,'[1]Valuation Sheet'!$B:$W,17,FALSE),"")</f>
        <v>0.10175331658223929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50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30.5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63</v>
      </c>
      <c r="J89" s="28">
        <f t="shared" si="17"/>
        <v>11</v>
      </c>
      <c r="K89" s="28">
        <f t="shared" si="18"/>
        <v>10</v>
      </c>
      <c r="L89" s="28">
        <f t="shared" si="19"/>
        <v>29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30.5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15</v>
      </c>
      <c r="J90" s="28">
        <f t="shared" si="17"/>
        <v>16</v>
      </c>
      <c r="K90" s="28">
        <f t="shared" si="18"/>
        <v>17</v>
      </c>
      <c r="L90" s="28">
        <f t="shared" si="19"/>
        <v>14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50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30.5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7</v>
      </c>
      <c r="J92" s="28">
        <f t="shared" si="17"/>
        <v>2</v>
      </c>
      <c r="K92" s="28">
        <f t="shared" si="18"/>
        <v>58.5</v>
      </c>
      <c r="L92" s="28">
        <f t="shared" si="19"/>
        <v>6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2019-08-14T13:18:18Z</dcterms:modified>
</cp:coreProperties>
</file>